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14_sedinta_extraordinara_de îndată_02_iulie_2025\hotarari_114\"/>
    </mc:Choice>
  </mc:AlternateContent>
  <xr:revisionPtr revIDLastSave="0" documentId="13_ncr:1_{C0E04638-D287-4AA6-B6F6-A20E6EB8F1E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</workbook>
</file>

<file path=xl/calcChain.xml><?xml version="1.0" encoding="utf-8"?>
<calcChain xmlns="http://schemas.openxmlformats.org/spreadsheetml/2006/main">
  <c r="E33" i="9" l="1"/>
  <c r="E41" i="9"/>
  <c r="E85" i="9"/>
  <c r="E38" i="9"/>
  <c r="F98" i="9"/>
  <c r="F97" i="9"/>
  <c r="E48" i="9"/>
  <c r="E47" i="9" s="1"/>
  <c r="E36" i="9"/>
  <c r="E40" i="9"/>
  <c r="E39" i="9"/>
  <c r="E45" i="9"/>
  <c r="E44" i="9" s="1"/>
  <c r="E50" i="9"/>
  <c r="E56" i="9"/>
  <c r="E55" i="9" s="1"/>
  <c r="E73" i="9"/>
  <c r="E69" i="9"/>
  <c r="E60" i="9" s="1"/>
  <c r="E104" i="9"/>
  <c r="E106" i="9"/>
  <c r="E114" i="9"/>
  <c r="E113" i="9" s="1"/>
  <c r="E118" i="9"/>
  <c r="E124" i="9"/>
  <c r="E129" i="9"/>
  <c r="E128" i="9" s="1"/>
  <c r="F94" i="9"/>
  <c r="F30" i="9"/>
  <c r="F31" i="9"/>
  <c r="F32" i="9"/>
  <c r="E99" i="9" l="1"/>
  <c r="E35" i="9"/>
  <c r="F14" i="9"/>
  <c r="A14" i="9" l="1"/>
  <c r="A15" i="9" s="1"/>
  <c r="A16" i="9" s="1"/>
  <c r="A17" i="9" s="1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4" i="9"/>
  <c r="F46" i="9"/>
  <c r="F49" i="9"/>
  <c r="F51" i="9"/>
  <c r="F54" i="9"/>
  <c r="F57" i="9"/>
  <c r="F59" i="9"/>
  <c r="F62" i="9"/>
  <c r="F64" i="9"/>
  <c r="F66" i="9"/>
  <c r="F68" i="9"/>
  <c r="F70" i="9"/>
  <c r="F72" i="9"/>
  <c r="F74" i="9"/>
  <c r="F76" i="9"/>
  <c r="F78" i="9"/>
  <c r="F80" i="9"/>
  <c r="F81" i="9"/>
  <c r="F82" i="9"/>
  <c r="F83" i="9"/>
  <c r="F84" i="9"/>
  <c r="F86" i="9"/>
  <c r="F87" i="9"/>
  <c r="F88" i="9"/>
  <c r="F89" i="9"/>
  <c r="F90" i="9"/>
  <c r="F91" i="9"/>
  <c r="F92" i="9"/>
  <c r="F93" i="9"/>
  <c r="F95" i="9"/>
  <c r="F96" i="9"/>
  <c r="F101" i="9"/>
  <c r="F103" i="9"/>
  <c r="F105" i="9"/>
  <c r="F107" i="9"/>
  <c r="F109" i="9"/>
  <c r="F110" i="9"/>
  <c r="F111" i="9"/>
  <c r="F112" i="9"/>
  <c r="F115" i="9"/>
  <c r="F116" i="9"/>
  <c r="F117" i="9"/>
  <c r="F119" i="9"/>
  <c r="F120" i="9"/>
  <c r="F122" i="9"/>
  <c r="F123" i="9"/>
  <c r="F125" i="9"/>
  <c r="F126" i="9"/>
  <c r="F127" i="9"/>
  <c r="F130" i="9"/>
  <c r="F131" i="9"/>
  <c r="F132" i="9"/>
  <c r="F133" i="9"/>
  <c r="F134" i="9"/>
  <c r="F136" i="9"/>
  <c r="F13" i="9"/>
  <c r="D33" i="9" l="1"/>
  <c r="F33" i="9" s="1"/>
  <c r="D41" i="9"/>
  <c r="F41" i="9" s="1"/>
  <c r="D37" i="9"/>
  <c r="F37" i="9" s="1"/>
  <c r="D36" i="9"/>
  <c r="F36" i="9" s="1"/>
  <c r="D85" i="9"/>
  <c r="F85" i="9" s="1"/>
  <c r="D75" i="9"/>
  <c r="F75" i="9" s="1"/>
  <c r="D50" i="9" l="1"/>
  <c r="F50" i="9" s="1"/>
  <c r="D58" i="9"/>
  <c r="F58" i="9" s="1"/>
  <c r="D38" i="9" l="1"/>
  <c r="F38" i="9" s="1"/>
  <c r="D43" i="9"/>
  <c r="F43" i="9" s="1"/>
  <c r="D40" i="9"/>
  <c r="F40" i="9" s="1"/>
  <c r="D39" i="9"/>
  <c r="F39" i="9" s="1"/>
  <c r="D124" i="9"/>
  <c r="F124" i="9" s="1"/>
  <c r="D121" i="9"/>
  <c r="F121" i="9" s="1"/>
  <c r="D118" i="9"/>
  <c r="F118" i="9" s="1"/>
  <c r="D114" i="9"/>
  <c r="D48" i="9"/>
  <c r="D47" i="9" l="1"/>
  <c r="F47" i="9" s="1"/>
  <c r="F48" i="9"/>
  <c r="D113" i="9"/>
  <c r="F113" i="9" s="1"/>
  <c r="F114" i="9"/>
  <c r="D42" i="9"/>
  <c r="F42" i="9" s="1"/>
  <c r="D79" i="9"/>
  <c r="F79" i="9" s="1"/>
  <c r="D108" i="9"/>
  <c r="F108" i="9" s="1"/>
  <c r="D106" i="9"/>
  <c r="F106" i="9" s="1"/>
  <c r="D104" i="9"/>
  <c r="F104" i="9" s="1"/>
  <c r="D102" i="9"/>
  <c r="F102" i="9" s="1"/>
  <c r="D100" i="9"/>
  <c r="F100" i="9" s="1"/>
  <c r="D99" i="9" l="1"/>
  <c r="F99" i="9" s="1"/>
  <c r="D129" i="9"/>
  <c r="D135" i="9"/>
  <c r="F135" i="9" s="1"/>
  <c r="D128" i="9" l="1"/>
  <c r="F128" i="9" s="1"/>
  <c r="F129" i="9"/>
  <c r="D61" i="9"/>
  <c r="F61" i="9" s="1"/>
  <c r="D56" i="9" l="1"/>
  <c r="D55" i="9" l="1"/>
  <c r="F55" i="9" s="1"/>
  <c r="F56" i="9"/>
  <c r="A18" i="9"/>
  <c r="A19" i="9" s="1"/>
  <c r="A20" i="9" s="1"/>
  <c r="D53" i="9"/>
  <c r="D52" i="9" l="1"/>
  <c r="F52" i="9" s="1"/>
  <c r="F53" i="9"/>
  <c r="A21" i="9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D45" i="9"/>
  <c r="F45" i="9" s="1"/>
  <c r="D77" i="9"/>
  <c r="F77" i="9" s="1"/>
  <c r="D73" i="9"/>
  <c r="F73" i="9" s="1"/>
  <c r="D63" i="9"/>
  <c r="F63" i="9" s="1"/>
  <c r="D69" i="9"/>
  <c r="F69" i="9" s="1"/>
  <c r="D71" i="9"/>
  <c r="F71" i="9" s="1"/>
  <c r="D65" i="9" l="1"/>
  <c r="F65" i="9" s="1"/>
  <c r="D67" i="9"/>
  <c r="F67" i="9" s="1"/>
  <c r="D60" i="9" l="1"/>
  <c r="F60" i="9" s="1"/>
  <c r="A39" i="9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D44" i="9"/>
  <c r="D35" i="9" l="1"/>
  <c r="F35" i="9" s="1"/>
  <c r="F44" i="9"/>
  <c r="A56" i="9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l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l="1"/>
  <c r="A83" i="9" s="1"/>
  <c r="A84" i="9" s="1"/>
  <c r="A85" i="9" s="1"/>
  <c r="A86" i="9" s="1"/>
  <c r="A87" i="9" s="1"/>
  <c r="A88" i="9" l="1"/>
  <c r="A89" i="9" s="1"/>
  <c r="A90" i="9" s="1"/>
  <c r="A91" i="9" s="1"/>
  <c r="A92" i="9" l="1"/>
  <c r="A93" i="9" s="1"/>
  <c r="A94" i="9" s="1"/>
  <c r="A95" i="9" s="1"/>
  <c r="A96" i="9" s="1"/>
  <c r="A97" i="9" s="1"/>
  <c r="A98" i="9" s="1"/>
  <c r="A99" i="9" s="1"/>
  <c r="A100" i="9" s="1"/>
  <c r="A101" i="9" l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</calcChain>
</file>

<file path=xl/sharedStrings.xml><?xml version="1.0" encoding="utf-8"?>
<sst xmlns="http://schemas.openxmlformats.org/spreadsheetml/2006/main" count="254" uniqueCount="174">
  <si>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</si>
  <si>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</si>
  <si>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</si>
  <si>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</si>
  <si>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</si>
  <si>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</si>
  <si>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</si>
  <si>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</si>
  <si>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</si>
  <si>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</si>
  <si>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</si>
  <si>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</si>
  <si>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</si>
  <si>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</si>
  <si>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</si>
  <si>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</si>
  <si>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</si>
  <si>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</si>
  <si>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</si>
  <si>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</si>
  <si>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</si>
  <si>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</si>
  <si>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</si>
  <si>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</si>
  <si>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</si>
  <si>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</si>
  <si>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</si>
  <si>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</si>
  <si>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</si>
  <si>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</si>
  <si>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</si>
  <si>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</si>
  <si>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</si>
  <si>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</si>
  <si>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</si>
  <si>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84 02 58</t>
  </si>
  <si>
    <t>Cap.87.02 Alte actiuni economice</t>
  </si>
  <si>
    <t>87 02</t>
  </si>
  <si>
    <t xml:space="preserve">                                           Secţiunea de dezvoltare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</si>
  <si>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</si>
  <si>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</si>
  <si>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</si>
  <si>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</si>
  <si>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</si>
  <si>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</si>
  <si>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Școala Profesională SpecialĂ  SAMUS</t>
  </si>
  <si>
    <t>Sume primite de la bugetul de stat pentru finantarea unor programe de interes national destinate sectiunii de dezvoltare a bugetului local</t>
  </si>
  <si>
    <t>42 02 51</t>
  </si>
  <si>
    <t>ALIN TIȘE</t>
  </si>
  <si>
    <t>Liceul Tehnologic Special Dej</t>
  </si>
  <si>
    <t xml:space="preserve">Sunbventii de la bugetul de stat pentru finantarea investitiilor institutiilor publice de asistenta sociala </t>
  </si>
  <si>
    <t>42 02 52</t>
  </si>
  <si>
    <t>42 02 88 01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</si>
  <si>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</si>
  <si>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</si>
  <si>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</si>
  <si>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</si>
  <si>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</si>
  <si>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</si>
  <si>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</si>
  <si>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</si>
  <si>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</si>
  <si>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</si>
  <si>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</si>
  <si>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</si>
  <si>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74 02 70</t>
  </si>
  <si>
    <t>87 02 60</t>
  </si>
  <si>
    <t>Proiect PNRR- Velo Apuseni</t>
  </si>
  <si>
    <t>70 02 70</t>
  </si>
  <si>
    <t>Şcoala Gimnazială Specială Pt.Deficienţi de Auz Kozmutza Flora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</si>
  <si>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</si>
  <si>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</si>
  <si>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</si>
  <si>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</si>
  <si>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</si>
  <si>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</si>
  <si>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</si>
  <si>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</si>
  <si>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</si>
  <si>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</si>
  <si>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</si>
  <si>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</si>
  <si>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Construire Spital Pediatric Monobloc</t>
  </si>
  <si>
    <t>66 02 70</t>
  </si>
  <si>
    <t>42 02 89 01</t>
  </si>
  <si>
    <t>42 02 89 03</t>
  </si>
  <si>
    <t>42 02 93 03</t>
  </si>
  <si>
    <t>43 02 44</t>
  </si>
  <si>
    <t>43 02 49 01</t>
  </si>
  <si>
    <t>43 02 49 03</t>
  </si>
  <si>
    <t>43 02 48 01</t>
  </si>
  <si>
    <t>43 02 48 03</t>
  </si>
  <si>
    <t>45 02 48 01</t>
  </si>
  <si>
    <t>Excedent 31.12.2024</t>
  </si>
  <si>
    <t>Cap 54.02 ALTE SERVICII PUBLICE GENERALE</t>
  </si>
  <si>
    <t>Direcţia Judeţeană Evidenţa Persoanelor</t>
  </si>
  <si>
    <t>54 02 70</t>
  </si>
  <si>
    <t>54 02</t>
  </si>
  <si>
    <t>Cap 61.02 ORDINE PUBLICĂ ŞI SIGURANTA NAŢIONALĂ</t>
  </si>
  <si>
    <t>61 02</t>
  </si>
  <si>
    <t>Serviciul Public Salvamont</t>
  </si>
  <si>
    <t>61 02 70</t>
  </si>
  <si>
    <t>Liceul Tehnologic Special pentru Deficienţi de Auz</t>
  </si>
  <si>
    <t xml:space="preserve">65 02 </t>
  </si>
  <si>
    <t>67 02 70</t>
  </si>
  <si>
    <t>Cap 80 02 Acţiuni Generale Economice</t>
  </si>
  <si>
    <t>80 02</t>
  </si>
  <si>
    <t>Cluj Arena- statii electrice de reincarcare -finantare AFM</t>
  </si>
  <si>
    <t>80 02 70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</si>
  <si>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</si>
  <si>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</si>
  <si>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</si>
  <si>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</si>
  <si>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</si>
  <si>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- Reducerea riscului de infectii nosocomiale in Spitalul Clinic de Urgenta pentru Copii</t>
  </si>
  <si>
    <t>Reabilitarea termica si eficientizarea energetica a Spitalului de Boli Infectioase Cluj Napoca</t>
  </si>
  <si>
    <t>66 02 56</t>
  </si>
  <si>
    <t xml:space="preserve"> Microbuze electrice pentru elevii din judetul Cluj-finantare AFM</t>
  </si>
  <si>
    <t>65 02 61</t>
  </si>
  <si>
    <t>Reabilitarea energetica pentru corpul A de cladire al Sitalului Clinic de Recuperare Cluj Napoca</t>
  </si>
  <si>
    <t>Proiect PNRR - Furnizare dotari proiect - Reducerea riscului de infectii nosocomiale la  Spitalul Clinic de Pneumoftiziologie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</si>
  <si>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</si>
  <si>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</si>
  <si>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</si>
  <si>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</si>
  <si>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</si>
  <si>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Sume PNRR aferente componentei imprumuturi- sume aferente TVA</t>
  </si>
  <si>
    <t>Subventii de la bugetul de stat catre bugetele locale necesare sustinerii derularii proiectelor finantate din FEN postaderare, aferente perioadei de programare 2021-2027</t>
  </si>
  <si>
    <t>Sume alocate din sumele obtinute in urma scoaterii la licitatie a certificatelor de emisii de gaze cu efect de sera pentru finantarea proiectelor de investitii</t>
  </si>
  <si>
    <t>Sume alocate din PNRR aferente asistentei financiare nerambursabile- fonduri europene nerambursabile</t>
  </si>
  <si>
    <t>Sume alocate din PNRR aferente asistentei financiare nerambursabile- sume aferente TVA</t>
  </si>
  <si>
    <t>Sume alocate din PNRR aferente componentei imprumuturi- fonduri din imprumut rambursabil</t>
  </si>
  <si>
    <t>Sume alocate din PNRR aferente componentei imprumuturi- sume aferente TVA</t>
  </si>
  <si>
    <t>FEDR aferent cadrului financiar 2021-2027- sume primite in contul platilor efectuate in anul curent</t>
  </si>
  <si>
    <t xml:space="preserve">    BUGETUL LOCAL  AL JUDEŢULUI CLUJ PE ANUL 2025, PE CAPITOLE, SUBCAPITOLE ȘI TITLURI</t>
  </si>
  <si>
    <t>Biblioteca Judeţeană "O.Goga"</t>
  </si>
  <si>
    <t>Centrul pt. Conservarea şi Promov.Tradiţiei Populare</t>
  </si>
  <si>
    <t>Muzeul Etnografic al Transilvaniei</t>
  </si>
  <si>
    <t>Muzeul Memorial"Octavian Goga" Ciucea</t>
  </si>
  <si>
    <t>Teatrul de Păpuşi "Puck"</t>
  </si>
  <si>
    <t>Cheltuieli de capital-TETAROM I</t>
  </si>
  <si>
    <t>Cheltuieli de capital- CJC</t>
  </si>
  <si>
    <t>67 02 56</t>
  </si>
  <si>
    <t>S.C.Clujana S.A.- acțiuni</t>
  </si>
  <si>
    <t>80 02 72</t>
  </si>
  <si>
    <t>Proiecte cu finanțare din FEN postaderare</t>
  </si>
  <si>
    <t>Active financiare</t>
  </si>
  <si>
    <t>42 02 05</t>
  </si>
  <si>
    <t>Subvenții P.U.G.-uri</t>
  </si>
  <si>
    <t>Liceul Special pentru Deficienţi de Vedere</t>
  </si>
  <si>
    <t>Revitalizarea Zonei Parcului Etnografic Național Romulus Vuia-Pădurea Hoia Cluj</t>
  </si>
  <si>
    <t>Restaurarea, consolidarea și conservarea ansamblului Octavian Goga Ciucea</t>
  </si>
  <si>
    <t>Îmbunătățirea Infrastructurii de Turism la Muzeul O.Goga Ciucea</t>
  </si>
  <si>
    <t>INSPECTORATUL PENTRU SITUAŢII DE URGENŢĂ</t>
  </si>
  <si>
    <t>STPS</t>
  </si>
  <si>
    <t>Centrul Scolar Miron Ionescu</t>
  </si>
  <si>
    <t>Contrasemnează:</t>
  </si>
  <si>
    <t>SECRETAR GENERAL AL JUDEȚULUI</t>
  </si>
  <si>
    <t>SIMONA GACI</t>
  </si>
  <si>
    <t>INFLUENȚE</t>
  </si>
  <si>
    <t>BUGET RECTIFICAT 2025</t>
  </si>
  <si>
    <t xml:space="preserve"> BUGET APROBAT 2025</t>
  </si>
  <si>
    <t>Venituri din vanzarea unor bunuri apartinand domeniului privat al statului sau al unitatilor administrativ-teritoriale</t>
  </si>
  <si>
    <t>39 02 07</t>
  </si>
  <si>
    <t>FEDR aferent cadrului financiar 2021-2027- sume primite in contul platilor efectuate in anii anteriori</t>
  </si>
  <si>
    <t>45 02 48 02</t>
  </si>
  <si>
    <t>FEDR aferent cadrului financiar 2014-2020- sume primite in contul platilor efectuate in anii anteriori</t>
  </si>
  <si>
    <t>48 02 01 02</t>
  </si>
  <si>
    <t>Dotarea Amulatoriului Spital Clinic de Boli Infectioase-FEDR 2021-2027</t>
  </si>
  <si>
    <t>Extindere, modernizare si dotarea ambulatorului integrat al Spitalului Clinic de Boli Infectioase Cluj Napoca-etapele 2, 3 si 4</t>
  </si>
  <si>
    <t>Investitie in infrastructura Spitalului Clinic de Recuperare Cluj-Napoca</t>
  </si>
  <si>
    <t>Anexa nr. 4</t>
  </si>
  <si>
    <t>la Hotărârea nr. 114/2025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</si>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</sst>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  <font>
      <b/>
      <sz val="11"/>
      <name val="Montserrat"/>
    </font>
    <font>
      <sz val="11"/>
      <name val="Montserrat"/>
    </font>
    <font>
      <b/>
      <sz val="10"/>
      <name val="Montserrat Light"/>
    </font>
    <font>
      <sz val="10"/>
      <name val="Montserrat Light"/>
    </font>
    <font>
      <b/>
      <sz val="10"/>
      <color indexed="8"/>
      <name val="Montserrat Light"/>
    </font>
    <font>
      <b/>
      <sz val="10"/>
      <color theme="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1" applyFont="1" applyAlignment="1">
      <alignment wrapText="1"/>
    </xf>
    <xf numFmtId="0" fontId="3" fillId="0" borderId="0" xfId="1" applyFont="1"/>
    <xf numFmtId="0" fontId="4" fillId="0" borderId="0" xfId="0" applyFont="1"/>
    <xf numFmtId="0" fontId="4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3" fillId="0" borderId="0" xfId="0" applyFont="1"/>
    <xf numFmtId="0" fontId="3" fillId="0" borderId="0" xfId="1" applyFont="1" applyAlignment="1">
      <alignment vertical="center" wrapText="1"/>
    </xf>
    <xf numFmtId="0" fontId="5" fillId="0" borderId="0" xfId="0" applyFont="1"/>
    <xf numFmtId="0" fontId="3" fillId="0" borderId="0" xfId="1" applyFont="1" applyAlignment="1">
      <alignment horizontal="center"/>
    </xf>
    <xf numFmtId="0" fontId="4" fillId="3" borderId="0" xfId="0" applyFont="1" applyFill="1"/>
    <xf numFmtId="4" fontId="6" fillId="0" borderId="0" xfId="0" applyNumberFormat="1" applyFont="1"/>
    <xf numFmtId="0" fontId="3" fillId="3" borderId="0" xfId="1" applyFont="1" applyFill="1" applyAlignment="1">
      <alignment wrapText="1"/>
    </xf>
    <xf numFmtId="0" fontId="3" fillId="3" borderId="0" xfId="1" applyFont="1" applyFill="1"/>
    <xf numFmtId="4" fontId="6" fillId="3" borderId="0" xfId="0" applyNumberFormat="1" applyFont="1" applyFill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8" fillId="0" borderId="0" xfId="0" applyFont="1"/>
    <xf numFmtId="0" fontId="7" fillId="0" borderId="0" xfId="1" applyFont="1" applyAlignment="1">
      <alignment horizontal="center" wrapText="1"/>
    </xf>
    <xf numFmtId="0" fontId="7" fillId="0" borderId="0" xfId="0" applyFont="1"/>
    <xf numFmtId="0" fontId="7" fillId="0" borderId="0" xfId="1" applyFont="1" applyAlignment="1">
      <alignment horizont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right" vertical="center" wrapText="1"/>
    </xf>
    <xf numFmtId="0" fontId="10" fillId="0" borderId="2" xfId="1" applyFont="1" applyBorder="1" applyAlignment="1">
      <alignment horizontal="left" vertical="center"/>
    </xf>
    <xf numFmtId="4" fontId="10" fillId="3" borderId="1" xfId="0" applyNumberFormat="1" applyFont="1" applyFill="1" applyBorder="1"/>
    <xf numFmtId="4" fontId="10" fillId="0" borderId="1" xfId="0" applyNumberFormat="1" applyFont="1" applyBorder="1"/>
    <xf numFmtId="0" fontId="10" fillId="0" borderId="1" xfId="1" applyFont="1" applyBorder="1" applyAlignment="1">
      <alignment wrapText="1"/>
    </xf>
    <xf numFmtId="0" fontId="10" fillId="0" borderId="1" xfId="1" applyFont="1" applyBorder="1"/>
    <xf numFmtId="0" fontId="10" fillId="3" borderId="1" xfId="1" applyFont="1" applyFill="1" applyBorder="1" applyAlignment="1">
      <alignment wrapText="1"/>
    </xf>
    <xf numFmtId="0" fontId="10" fillId="0" borderId="1" xfId="0" applyFont="1" applyBorder="1"/>
    <xf numFmtId="0" fontId="9" fillId="0" borderId="1" xfId="1" applyFont="1" applyBorder="1"/>
    <xf numFmtId="4" fontId="9" fillId="0" borderId="1" xfId="0" applyNumberFormat="1" applyFont="1" applyBorder="1"/>
    <xf numFmtId="0" fontId="9" fillId="0" borderId="1" xfId="0" applyFont="1" applyBorder="1"/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left" wrapText="1"/>
    </xf>
    <xf numFmtId="0" fontId="11" fillId="0" borderId="1" xfId="1" applyFont="1" applyBorder="1"/>
    <xf numFmtId="0" fontId="11" fillId="0" borderId="1" xfId="1" applyFont="1" applyBorder="1" applyAlignment="1">
      <alignment wrapText="1"/>
    </xf>
    <xf numFmtId="4" fontId="9" fillId="3" borderId="1" xfId="0" applyNumberFormat="1" applyFont="1" applyFill="1" applyBorder="1"/>
    <xf numFmtId="0" fontId="9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2" fillId="2" borderId="1" xfId="0" applyFont="1" applyFill="1" applyBorder="1" applyAlignment="1">
      <alignment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1379220</xdr:colOff>
      <xdr:row>0</xdr:row>
      <xdr:rowOff>30480</xdr:rowOff>
    </xdr:from>
    <xdr:to>
      <xdr:col>4</xdr:col>
      <xdr:colOff>346710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660E855B-FDF0-E74F-2079-F22040A35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98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tabSelected="1" view="pageLayout" topLeftCell="A118" zoomScaleNormal="100" workbookViewId="0">
      <selection activeCell="M13" sqref="M13"/>
    </sheetView>
  </sheetViews>
  <sheetFormatPr defaultColWidth="9.109375" defaultRowHeight="15" x14ac:dyDescent="0.25"/>
  <cols>
    <col min="1" max="1" width="5.33203125" style="3" customWidth="1"/>
    <col min="2" max="2" width="56.5546875" style="3" customWidth="1"/>
    <col min="3" max="3" width="12.109375" style="3" customWidth="1"/>
    <col min="4" max="4" width="14.44140625" style="3" customWidth="1"/>
    <col min="5" max="5" width="13.33203125" style="3" customWidth="1"/>
    <col min="6" max="6" width="13.88671875" style="3" customWidth="1"/>
    <col min="7" max="7" width="9.109375" style="3"/>
    <col min="8" max="8" width="13.33203125" style="3" customWidth="1"/>
    <col min="9" max="16384" width="9.109375" style="3"/>
  </cols>
  <sheetData>
    <row r="1" spans="1:8" ht="61.2" customHeight="1" x14ac:dyDescent="0.25">
      <c r="A1" s="25"/>
      <c r="B1" s="25"/>
      <c r="C1" s="25"/>
      <c r="D1" s="25"/>
      <c r="E1" s="25"/>
      <c r="F1" s="25"/>
    </row>
    <row r="2" spans="1:8" ht="16.8" x14ac:dyDescent="0.4">
      <c r="A2" s="26"/>
      <c r="B2" s="26"/>
      <c r="C2" s="27"/>
      <c r="D2" s="27"/>
      <c r="E2" s="28" t="s">
        <v>171</v>
      </c>
      <c r="F2" s="28"/>
    </row>
    <row r="3" spans="1:8" ht="16.8" x14ac:dyDescent="0.4">
      <c r="A3" s="26"/>
      <c r="B3" s="26"/>
      <c r="C3" s="29"/>
      <c r="D3" s="29"/>
      <c r="E3" s="26" t="s">
        <v>172</v>
      </c>
      <c r="F3" s="26"/>
    </row>
    <row r="4" spans="1:8" ht="16.8" x14ac:dyDescent="0.4">
      <c r="A4" s="26"/>
      <c r="B4" s="26"/>
      <c r="C4" s="30"/>
      <c r="D4" s="31"/>
      <c r="E4" s="32"/>
      <c r="F4" s="32"/>
    </row>
    <row r="5" spans="1:8" ht="19.8" customHeight="1" x14ac:dyDescent="0.4">
      <c r="A5" s="33" t="s">
        <v>134</v>
      </c>
      <c r="B5" s="33"/>
      <c r="C5" s="33"/>
      <c r="D5" s="33"/>
      <c r="E5" s="33"/>
      <c r="F5" s="33"/>
    </row>
    <row r="6" spans="1:8" ht="21" customHeight="1" x14ac:dyDescent="0.4">
      <c r="A6" s="31"/>
      <c r="B6" s="27" t="s">
        <v>38</v>
      </c>
      <c r="C6" s="27"/>
      <c r="D6" s="34"/>
      <c r="E6" s="32"/>
      <c r="F6" s="32"/>
    </row>
    <row r="7" spans="1:8" ht="13.5" customHeight="1" x14ac:dyDescent="0.25">
      <c r="A7" s="6"/>
      <c r="B7" s="15"/>
      <c r="C7" s="15"/>
      <c r="D7" s="15"/>
    </row>
    <row r="8" spans="1:8" x14ac:dyDescent="0.25">
      <c r="A8" s="7"/>
      <c r="B8" s="8"/>
      <c r="C8" s="7"/>
      <c r="D8" s="11"/>
      <c r="F8" s="11" t="s">
        <v>28</v>
      </c>
    </row>
    <row r="9" spans="1:8" ht="14.25" customHeight="1" x14ac:dyDescent="0.25">
      <c r="A9" s="36" t="s">
        <v>0</v>
      </c>
      <c r="B9" s="37" t="s">
        <v>1</v>
      </c>
      <c r="C9" s="37" t="s">
        <v>2</v>
      </c>
      <c r="D9" s="36" t="s">
        <v>161</v>
      </c>
      <c r="E9" s="36" t="s">
        <v>159</v>
      </c>
      <c r="F9" s="36" t="s">
        <v>160</v>
      </c>
    </row>
    <row r="10" spans="1:8" x14ac:dyDescent="0.25">
      <c r="A10" s="38"/>
      <c r="B10" s="39"/>
      <c r="C10" s="39"/>
      <c r="D10" s="38"/>
      <c r="E10" s="38"/>
      <c r="F10" s="38"/>
    </row>
    <row r="11" spans="1:8" x14ac:dyDescent="0.25">
      <c r="A11" s="38"/>
      <c r="B11" s="39"/>
      <c r="C11" s="39"/>
      <c r="D11" s="38"/>
      <c r="E11" s="38"/>
      <c r="F11" s="38"/>
      <c r="G11" s="14"/>
      <c r="H11" s="14"/>
    </row>
    <row r="12" spans="1:8" ht="23.25" customHeight="1" x14ac:dyDescent="0.25">
      <c r="A12" s="40"/>
      <c r="B12" s="41"/>
      <c r="C12" s="41"/>
      <c r="D12" s="40"/>
      <c r="E12" s="40"/>
      <c r="F12" s="40"/>
    </row>
    <row r="13" spans="1:8" ht="23.25" customHeight="1" x14ac:dyDescent="0.4">
      <c r="A13" s="42">
        <v>1</v>
      </c>
      <c r="B13" s="43" t="s">
        <v>39</v>
      </c>
      <c r="C13" s="43" t="s">
        <v>40</v>
      </c>
      <c r="D13" s="44">
        <v>58955.519999999997</v>
      </c>
      <c r="E13" s="44">
        <v>9271</v>
      </c>
      <c r="F13" s="45">
        <f>D13+E13</f>
        <v>68226.51999999999</v>
      </c>
    </row>
    <row r="14" spans="1:8" ht="31.8" customHeight="1" x14ac:dyDescent="0.4">
      <c r="A14" s="42">
        <f>A13+1</f>
        <v>2</v>
      </c>
      <c r="B14" s="46" t="s">
        <v>162</v>
      </c>
      <c r="C14" s="47" t="s">
        <v>163</v>
      </c>
      <c r="D14" s="44">
        <v>0</v>
      </c>
      <c r="E14" s="44">
        <v>1197.23</v>
      </c>
      <c r="F14" s="45">
        <f>D14+E14</f>
        <v>1197.23</v>
      </c>
    </row>
    <row r="15" spans="1:8" ht="47.4" customHeight="1" x14ac:dyDescent="0.4">
      <c r="A15" s="42">
        <f t="shared" ref="A15:A17" si="0">A14+1</f>
        <v>3</v>
      </c>
      <c r="B15" s="48" t="s">
        <v>46</v>
      </c>
      <c r="C15" s="47" t="s">
        <v>47</v>
      </c>
      <c r="D15" s="44">
        <v>345</v>
      </c>
      <c r="E15" s="49"/>
      <c r="F15" s="45">
        <f t="shared" ref="F15:F80" si="1">D15+E15</f>
        <v>345</v>
      </c>
    </row>
    <row r="16" spans="1:8" ht="31.2" customHeight="1" x14ac:dyDescent="0.4">
      <c r="A16" s="42">
        <f t="shared" si="0"/>
        <v>4</v>
      </c>
      <c r="B16" s="48" t="s">
        <v>50</v>
      </c>
      <c r="C16" s="47" t="s">
        <v>51</v>
      </c>
      <c r="D16" s="44">
        <v>4111.17</v>
      </c>
      <c r="E16" s="49"/>
      <c r="F16" s="45">
        <f t="shared" si="1"/>
        <v>4111.17</v>
      </c>
    </row>
    <row r="17" spans="1:6" ht="18.600000000000001" customHeight="1" x14ac:dyDescent="0.4">
      <c r="A17" s="42">
        <f t="shared" si="0"/>
        <v>5</v>
      </c>
      <c r="B17" s="48" t="s">
        <v>148</v>
      </c>
      <c r="C17" s="47" t="s">
        <v>147</v>
      </c>
      <c r="D17" s="44">
        <v>2400</v>
      </c>
      <c r="E17" s="49"/>
      <c r="F17" s="45">
        <f t="shared" si="1"/>
        <v>2400</v>
      </c>
    </row>
    <row r="18" spans="1:6" ht="33" customHeight="1" x14ac:dyDescent="0.4">
      <c r="A18" s="42">
        <f t="shared" ref="A18:A55" si="2">A17+1</f>
        <v>6</v>
      </c>
      <c r="B18" s="46" t="s">
        <v>43</v>
      </c>
      <c r="C18" s="47" t="s">
        <v>44</v>
      </c>
      <c r="D18" s="44">
        <v>8</v>
      </c>
      <c r="E18" s="49">
        <v>468.67</v>
      </c>
      <c r="F18" s="45">
        <f t="shared" si="1"/>
        <v>476.67</v>
      </c>
    </row>
    <row r="19" spans="1:6" ht="36" customHeight="1" x14ac:dyDescent="0.4">
      <c r="A19" s="42">
        <f t="shared" si="2"/>
        <v>7</v>
      </c>
      <c r="B19" s="46" t="s">
        <v>121</v>
      </c>
      <c r="C19" s="47" t="s">
        <v>122</v>
      </c>
      <c r="D19" s="45">
        <v>10719.59</v>
      </c>
      <c r="E19" s="45">
        <v>5810</v>
      </c>
      <c r="F19" s="45">
        <f t="shared" si="1"/>
        <v>16529.59</v>
      </c>
    </row>
    <row r="20" spans="1:6" ht="34.799999999999997" customHeight="1" x14ac:dyDescent="0.4">
      <c r="A20" s="42">
        <f t="shared" si="2"/>
        <v>8</v>
      </c>
      <c r="B20" s="46" t="s">
        <v>123</v>
      </c>
      <c r="C20" s="47" t="s">
        <v>52</v>
      </c>
      <c r="D20" s="45">
        <v>41194.71</v>
      </c>
      <c r="E20" s="44">
        <v>1273.71</v>
      </c>
      <c r="F20" s="45">
        <f t="shared" si="1"/>
        <v>42468.42</v>
      </c>
    </row>
    <row r="21" spans="1:6" ht="30" customHeight="1" x14ac:dyDescent="0.4">
      <c r="A21" s="42">
        <f t="shared" si="2"/>
        <v>9</v>
      </c>
      <c r="B21" s="46" t="s">
        <v>124</v>
      </c>
      <c r="C21" s="47" t="s">
        <v>53</v>
      </c>
      <c r="D21" s="45">
        <v>7826.71</v>
      </c>
      <c r="E21" s="49">
        <v>243</v>
      </c>
      <c r="F21" s="45">
        <f t="shared" si="1"/>
        <v>8069.71</v>
      </c>
    </row>
    <row r="22" spans="1:6" ht="30.6" customHeight="1" x14ac:dyDescent="0.4">
      <c r="A22" s="42">
        <f t="shared" si="2"/>
        <v>10</v>
      </c>
      <c r="B22" s="46" t="s">
        <v>125</v>
      </c>
      <c r="C22" s="46" t="s">
        <v>84</v>
      </c>
      <c r="D22" s="45">
        <v>8403.36</v>
      </c>
      <c r="E22" s="49"/>
      <c r="F22" s="45">
        <f t="shared" si="1"/>
        <v>8403.36</v>
      </c>
    </row>
    <row r="23" spans="1:6" ht="31.95" customHeight="1" x14ac:dyDescent="0.4">
      <c r="A23" s="42">
        <f t="shared" si="2"/>
        <v>11</v>
      </c>
      <c r="B23" s="46" t="s">
        <v>126</v>
      </c>
      <c r="C23" s="47" t="s">
        <v>85</v>
      </c>
      <c r="D23" s="45">
        <v>1596.64</v>
      </c>
      <c r="E23" s="49"/>
      <c r="F23" s="45">
        <f t="shared" si="1"/>
        <v>1596.64</v>
      </c>
    </row>
    <row r="24" spans="1:6" ht="48" customHeight="1" x14ac:dyDescent="0.4">
      <c r="A24" s="42">
        <f t="shared" si="2"/>
        <v>12</v>
      </c>
      <c r="B24" s="46" t="s">
        <v>127</v>
      </c>
      <c r="C24" s="47" t="s">
        <v>86</v>
      </c>
      <c r="D24" s="45">
        <v>6973.7</v>
      </c>
      <c r="E24" s="44">
        <v>5703.61</v>
      </c>
      <c r="F24" s="45">
        <f t="shared" si="1"/>
        <v>12677.31</v>
      </c>
    </row>
    <row r="25" spans="1:6" ht="47.4" customHeight="1" x14ac:dyDescent="0.4">
      <c r="A25" s="42">
        <f t="shared" si="2"/>
        <v>13</v>
      </c>
      <c r="B25" s="46" t="s">
        <v>128</v>
      </c>
      <c r="C25" s="47" t="s">
        <v>87</v>
      </c>
      <c r="D25" s="45">
        <v>22536</v>
      </c>
      <c r="E25" s="44">
        <v>5029</v>
      </c>
      <c r="F25" s="45">
        <f t="shared" si="1"/>
        <v>27565</v>
      </c>
    </row>
    <row r="26" spans="1:6" ht="34.950000000000003" customHeight="1" x14ac:dyDescent="0.4">
      <c r="A26" s="42">
        <f t="shared" si="2"/>
        <v>14</v>
      </c>
      <c r="B26" s="46" t="s">
        <v>129</v>
      </c>
      <c r="C26" s="47" t="s">
        <v>88</v>
      </c>
      <c r="D26" s="45">
        <v>2902</v>
      </c>
      <c r="E26" s="49"/>
      <c r="F26" s="45">
        <f t="shared" si="1"/>
        <v>2902</v>
      </c>
    </row>
    <row r="27" spans="1:6" ht="33.6" customHeight="1" x14ac:dyDescent="0.4">
      <c r="A27" s="42">
        <f t="shared" si="2"/>
        <v>15</v>
      </c>
      <c r="B27" s="46" t="s">
        <v>130</v>
      </c>
      <c r="C27" s="47" t="s">
        <v>89</v>
      </c>
      <c r="D27" s="45">
        <v>551.38</v>
      </c>
      <c r="E27" s="49"/>
      <c r="F27" s="45">
        <f t="shared" si="1"/>
        <v>551.38</v>
      </c>
    </row>
    <row r="28" spans="1:6" ht="33" customHeight="1" x14ac:dyDescent="0.4">
      <c r="A28" s="42">
        <f t="shared" si="2"/>
        <v>16</v>
      </c>
      <c r="B28" s="46" t="s">
        <v>131</v>
      </c>
      <c r="C28" s="47" t="s">
        <v>90</v>
      </c>
      <c r="D28" s="45">
        <v>376</v>
      </c>
      <c r="E28" s="49"/>
      <c r="F28" s="45">
        <f t="shared" si="1"/>
        <v>376</v>
      </c>
    </row>
    <row r="29" spans="1:6" ht="33.6" customHeight="1" x14ac:dyDescent="0.4">
      <c r="A29" s="42">
        <f t="shared" si="2"/>
        <v>17</v>
      </c>
      <c r="B29" s="46" t="s">
        <v>132</v>
      </c>
      <c r="C29" s="47" t="s">
        <v>91</v>
      </c>
      <c r="D29" s="45">
        <v>71.44</v>
      </c>
      <c r="E29" s="49"/>
      <c r="F29" s="45">
        <f t="shared" si="1"/>
        <v>71.44</v>
      </c>
    </row>
    <row r="30" spans="1:6" ht="31.2" customHeight="1" x14ac:dyDescent="0.4">
      <c r="A30" s="42">
        <f t="shared" si="2"/>
        <v>18</v>
      </c>
      <c r="B30" s="46" t="s">
        <v>133</v>
      </c>
      <c r="C30" s="47" t="s">
        <v>92</v>
      </c>
      <c r="D30" s="45">
        <v>45595.95</v>
      </c>
      <c r="E30" s="44">
        <v>6242.59</v>
      </c>
      <c r="F30" s="45">
        <f t="shared" si="1"/>
        <v>51838.539999999994</v>
      </c>
    </row>
    <row r="31" spans="1:6" ht="33.6" customHeight="1" x14ac:dyDescent="0.4">
      <c r="A31" s="42">
        <f t="shared" si="2"/>
        <v>19</v>
      </c>
      <c r="B31" s="46" t="s">
        <v>164</v>
      </c>
      <c r="C31" s="47" t="s">
        <v>165</v>
      </c>
      <c r="D31" s="45">
        <v>0</v>
      </c>
      <c r="E31" s="49">
        <v>1.23</v>
      </c>
      <c r="F31" s="45">
        <f t="shared" si="1"/>
        <v>1.23</v>
      </c>
    </row>
    <row r="32" spans="1:6" ht="33" customHeight="1" x14ac:dyDescent="0.4">
      <c r="A32" s="42">
        <f t="shared" si="2"/>
        <v>20</v>
      </c>
      <c r="B32" s="46" t="s">
        <v>166</v>
      </c>
      <c r="C32" s="47" t="s">
        <v>167</v>
      </c>
      <c r="D32" s="45">
        <v>0</v>
      </c>
      <c r="E32" s="44">
        <v>3420.46</v>
      </c>
      <c r="F32" s="45">
        <f t="shared" si="1"/>
        <v>3420.46</v>
      </c>
    </row>
    <row r="33" spans="1:8" ht="17.25" customHeight="1" x14ac:dyDescent="0.4">
      <c r="A33" s="42">
        <f t="shared" si="2"/>
        <v>21</v>
      </c>
      <c r="B33" s="50" t="s">
        <v>3</v>
      </c>
      <c r="C33" s="47"/>
      <c r="D33" s="51">
        <f>D13+D15+D18+D22+D16+D20+D21+D19+D23+D24+D25+D26+D27+D28+D29+D30+D17</f>
        <v>214567.17000000004</v>
      </c>
      <c r="E33" s="51">
        <f>E13+E14+E15+E16+E17+E18+E19+E20+E21+E22+E23+E24+E25+E26+E27+E28+E29+E30+E31+E32</f>
        <v>38660.5</v>
      </c>
      <c r="F33" s="51">
        <f t="shared" si="1"/>
        <v>253227.67000000004</v>
      </c>
    </row>
    <row r="34" spans="1:8" ht="15" customHeight="1" x14ac:dyDescent="0.4">
      <c r="A34" s="42">
        <f t="shared" si="2"/>
        <v>22</v>
      </c>
      <c r="B34" s="50" t="s">
        <v>93</v>
      </c>
      <c r="C34" s="47" t="s">
        <v>23</v>
      </c>
      <c r="D34" s="51">
        <v>140054.5</v>
      </c>
      <c r="E34" s="45"/>
      <c r="F34" s="51">
        <f t="shared" si="1"/>
        <v>140054.5</v>
      </c>
    </row>
    <row r="35" spans="1:8" ht="16.8" x14ac:dyDescent="0.4">
      <c r="A35" s="42">
        <f t="shared" si="2"/>
        <v>23</v>
      </c>
      <c r="B35" s="50" t="s">
        <v>30</v>
      </c>
      <c r="C35" s="47"/>
      <c r="D35" s="51">
        <f>D44+D60+D85+D99+D113+D118+D121+D128+D135+D52+D47+D55+D124</f>
        <v>354621.67000000004</v>
      </c>
      <c r="E35" s="51">
        <f>E44+E47+E52+E55+E60+E85+E99+E113+E118+E121+E124+E128+E135</f>
        <v>38660.5</v>
      </c>
      <c r="F35" s="51">
        <f t="shared" si="1"/>
        <v>393282.17000000004</v>
      </c>
      <c r="H35" s="13"/>
    </row>
    <row r="36" spans="1:8" ht="16.8" x14ac:dyDescent="0.4">
      <c r="A36" s="42">
        <f t="shared" si="2"/>
        <v>24</v>
      </c>
      <c r="B36" s="50" t="s">
        <v>7</v>
      </c>
      <c r="C36" s="50">
        <v>51</v>
      </c>
      <c r="D36" s="51">
        <f>D86</f>
        <v>10851</v>
      </c>
      <c r="E36" s="51">
        <f>E86</f>
        <v>166.6</v>
      </c>
      <c r="F36" s="51">
        <f t="shared" si="1"/>
        <v>11017.6</v>
      </c>
    </row>
    <row r="37" spans="1:8" ht="16.8" x14ac:dyDescent="0.4">
      <c r="A37" s="42">
        <f t="shared" si="2"/>
        <v>25</v>
      </c>
      <c r="B37" s="50" t="s">
        <v>77</v>
      </c>
      <c r="C37" s="50">
        <v>55</v>
      </c>
      <c r="D37" s="51">
        <f>D120+D123</f>
        <v>1836.17</v>
      </c>
      <c r="E37" s="52"/>
      <c r="F37" s="51">
        <f t="shared" si="1"/>
        <v>1836.17</v>
      </c>
    </row>
    <row r="38" spans="1:8" ht="16.8" x14ac:dyDescent="0.4">
      <c r="A38" s="42">
        <f t="shared" si="2"/>
        <v>26</v>
      </c>
      <c r="B38" s="50" t="s">
        <v>145</v>
      </c>
      <c r="C38" s="50">
        <v>56</v>
      </c>
      <c r="D38" s="51">
        <f>D89+D93+D131+D132+D133+D110+D111+D112</f>
        <v>55598.400000000001</v>
      </c>
      <c r="E38" s="51">
        <f>E94+E97+E98</f>
        <v>12213.8</v>
      </c>
      <c r="F38" s="51">
        <f t="shared" si="1"/>
        <v>67812.2</v>
      </c>
    </row>
    <row r="39" spans="1:8" ht="16.8" x14ac:dyDescent="0.4">
      <c r="A39" s="42">
        <f t="shared" si="2"/>
        <v>27</v>
      </c>
      <c r="B39" s="50" t="s">
        <v>54</v>
      </c>
      <c r="C39" s="50">
        <v>60</v>
      </c>
      <c r="D39" s="51">
        <f>D81+D83+D88+D90+D91+D92+D116+D117+D136</f>
        <v>69231.62</v>
      </c>
      <c r="E39" s="51">
        <f>E81+E83</f>
        <v>2369.42</v>
      </c>
      <c r="F39" s="51">
        <f t="shared" si="1"/>
        <v>71601.039999999994</v>
      </c>
    </row>
    <row r="40" spans="1:8" ht="16.8" x14ac:dyDescent="0.4">
      <c r="A40" s="42">
        <f t="shared" si="2"/>
        <v>28</v>
      </c>
      <c r="B40" s="50" t="s">
        <v>54</v>
      </c>
      <c r="C40" s="50">
        <v>61</v>
      </c>
      <c r="D40" s="51">
        <f>D82</f>
        <v>447.44</v>
      </c>
      <c r="E40" s="51">
        <f>E82</f>
        <v>13.1</v>
      </c>
      <c r="F40" s="51">
        <f t="shared" si="1"/>
        <v>460.54</v>
      </c>
    </row>
    <row r="41" spans="1:8" ht="16.8" x14ac:dyDescent="0.4">
      <c r="A41" s="42">
        <f t="shared" si="2"/>
        <v>29</v>
      </c>
      <c r="B41" s="50" t="s">
        <v>7</v>
      </c>
      <c r="C41" s="50">
        <v>70</v>
      </c>
      <c r="D41" s="51">
        <f>D46+D115+D119+D130+D122+D64+D66+D68+D70+D72+D74+D78+D54+D96+D49+D57+D62+D80+D84+D95+D101+D103+D105+D107+D109+D125+D126+D51+D59+D76</f>
        <v>215912.35</v>
      </c>
      <c r="E41" s="51">
        <f>E46+E51+E57+E70+E74+E84+E96+E105+E107+E115+E119+E126+E130+E49+E54+E59+E62+E64+E66+E68+E72+E76+E78+E80+E95+E101+E103+E109+E122+E125</f>
        <v>23897.580000000005</v>
      </c>
      <c r="F41" s="51">
        <f t="shared" si="1"/>
        <v>239809.93000000002</v>
      </c>
    </row>
    <row r="42" spans="1:8" ht="16.8" x14ac:dyDescent="0.4">
      <c r="A42" s="42">
        <f t="shared" si="2"/>
        <v>30</v>
      </c>
      <c r="B42" s="50" t="s">
        <v>146</v>
      </c>
      <c r="C42" s="50">
        <v>72</v>
      </c>
      <c r="D42" s="51">
        <f>D127</f>
        <v>5</v>
      </c>
      <c r="E42" s="52"/>
      <c r="F42" s="51">
        <f t="shared" si="1"/>
        <v>5</v>
      </c>
    </row>
    <row r="43" spans="1:8" ht="16.8" x14ac:dyDescent="0.4">
      <c r="A43" s="42">
        <f t="shared" si="2"/>
        <v>31</v>
      </c>
      <c r="B43" s="50" t="s">
        <v>34</v>
      </c>
      <c r="C43" s="50">
        <v>58</v>
      </c>
      <c r="D43" s="51">
        <f>D87+D134</f>
        <v>739.69</v>
      </c>
      <c r="E43" s="52"/>
      <c r="F43" s="51">
        <f t="shared" si="1"/>
        <v>739.69</v>
      </c>
    </row>
    <row r="44" spans="1:8" ht="16.8" x14ac:dyDescent="0.4">
      <c r="A44" s="42">
        <f t="shared" si="2"/>
        <v>32</v>
      </c>
      <c r="B44" s="50" t="s">
        <v>4</v>
      </c>
      <c r="C44" s="50" t="s">
        <v>5</v>
      </c>
      <c r="D44" s="51">
        <f>D45</f>
        <v>22791.72</v>
      </c>
      <c r="E44" s="51">
        <f>E45</f>
        <v>-2692</v>
      </c>
      <c r="F44" s="51">
        <f t="shared" si="1"/>
        <v>20099.72</v>
      </c>
    </row>
    <row r="45" spans="1:8" ht="16.8" x14ac:dyDescent="0.4">
      <c r="A45" s="42">
        <f t="shared" si="2"/>
        <v>33</v>
      </c>
      <c r="B45" s="50" t="s">
        <v>6</v>
      </c>
      <c r="C45" s="50" t="s">
        <v>5</v>
      </c>
      <c r="D45" s="51">
        <f>D46</f>
        <v>22791.72</v>
      </c>
      <c r="E45" s="51">
        <f>E46</f>
        <v>-2692</v>
      </c>
      <c r="F45" s="51">
        <f t="shared" si="1"/>
        <v>20099.72</v>
      </c>
    </row>
    <row r="46" spans="1:8" ht="16.8" x14ac:dyDescent="0.4">
      <c r="A46" s="42">
        <f t="shared" si="2"/>
        <v>34</v>
      </c>
      <c r="B46" s="47" t="s">
        <v>7</v>
      </c>
      <c r="C46" s="47" t="s">
        <v>8</v>
      </c>
      <c r="D46" s="45">
        <v>22791.72</v>
      </c>
      <c r="E46" s="45">
        <v>-2692</v>
      </c>
      <c r="F46" s="45">
        <f t="shared" si="1"/>
        <v>20099.72</v>
      </c>
    </row>
    <row r="47" spans="1:8" ht="16.8" x14ac:dyDescent="0.4">
      <c r="A47" s="42">
        <f t="shared" si="2"/>
        <v>35</v>
      </c>
      <c r="B47" s="50" t="s">
        <v>94</v>
      </c>
      <c r="C47" s="50" t="s">
        <v>97</v>
      </c>
      <c r="D47" s="51">
        <f>D48+D50</f>
        <v>1472.5900000000001</v>
      </c>
      <c r="E47" s="51">
        <f>E48+E50</f>
        <v>-316.67</v>
      </c>
      <c r="F47" s="51">
        <f t="shared" si="1"/>
        <v>1155.92</v>
      </c>
    </row>
    <row r="48" spans="1:8" ht="16.8" x14ac:dyDescent="0.4">
      <c r="A48" s="42">
        <f t="shared" si="2"/>
        <v>36</v>
      </c>
      <c r="B48" s="50" t="s">
        <v>95</v>
      </c>
      <c r="C48" s="50" t="s">
        <v>97</v>
      </c>
      <c r="D48" s="51">
        <f>D49</f>
        <v>1358.14</v>
      </c>
      <c r="E48" s="51">
        <f>E49</f>
        <v>-202.22</v>
      </c>
      <c r="F48" s="51">
        <f t="shared" si="1"/>
        <v>1155.92</v>
      </c>
    </row>
    <row r="49" spans="1:10" ht="16.8" x14ac:dyDescent="0.4">
      <c r="A49" s="42">
        <f t="shared" si="2"/>
        <v>37</v>
      </c>
      <c r="B49" s="47" t="s">
        <v>7</v>
      </c>
      <c r="C49" s="47" t="s">
        <v>96</v>
      </c>
      <c r="D49" s="45">
        <v>1358.14</v>
      </c>
      <c r="E49" s="45">
        <v>-202.22</v>
      </c>
      <c r="F49" s="45">
        <f t="shared" si="1"/>
        <v>1155.92</v>
      </c>
    </row>
    <row r="50" spans="1:10" ht="16.8" x14ac:dyDescent="0.4">
      <c r="A50" s="42">
        <f t="shared" si="2"/>
        <v>38</v>
      </c>
      <c r="B50" s="50" t="s">
        <v>154</v>
      </c>
      <c r="C50" s="50" t="s">
        <v>97</v>
      </c>
      <c r="D50" s="51">
        <f>D51</f>
        <v>114.45</v>
      </c>
      <c r="E50" s="51">
        <f>E51</f>
        <v>-114.45</v>
      </c>
      <c r="F50" s="51">
        <f t="shared" si="1"/>
        <v>0</v>
      </c>
    </row>
    <row r="51" spans="1:10" ht="16.8" x14ac:dyDescent="0.4">
      <c r="A51" s="42">
        <f t="shared" si="2"/>
        <v>39</v>
      </c>
      <c r="B51" s="47" t="s">
        <v>7</v>
      </c>
      <c r="C51" s="47" t="s">
        <v>96</v>
      </c>
      <c r="D51" s="45">
        <v>114.45</v>
      </c>
      <c r="E51" s="45">
        <v>-114.45</v>
      </c>
      <c r="F51" s="45">
        <f t="shared" si="1"/>
        <v>0</v>
      </c>
    </row>
    <row r="52" spans="1:10" ht="16.8" x14ac:dyDescent="0.4">
      <c r="A52" s="42">
        <f t="shared" si="2"/>
        <v>40</v>
      </c>
      <c r="B52" s="50" t="s">
        <v>78</v>
      </c>
      <c r="C52" s="50" t="s">
        <v>79</v>
      </c>
      <c r="D52" s="51">
        <f>D53</f>
        <v>145.1</v>
      </c>
      <c r="E52" s="45"/>
      <c r="F52" s="51">
        <f t="shared" si="1"/>
        <v>145.1</v>
      </c>
    </row>
    <row r="53" spans="1:10" ht="16.8" x14ac:dyDescent="0.4">
      <c r="A53" s="42">
        <f t="shared" si="2"/>
        <v>41</v>
      </c>
      <c r="B53" s="50" t="s">
        <v>80</v>
      </c>
      <c r="C53" s="50" t="s">
        <v>79</v>
      </c>
      <c r="D53" s="51">
        <f>D54</f>
        <v>145.1</v>
      </c>
      <c r="E53" s="45"/>
      <c r="F53" s="51">
        <f t="shared" si="1"/>
        <v>145.1</v>
      </c>
    </row>
    <row r="54" spans="1:10" ht="16.8" x14ac:dyDescent="0.4">
      <c r="A54" s="42">
        <f t="shared" si="2"/>
        <v>42</v>
      </c>
      <c r="B54" s="47" t="s">
        <v>7</v>
      </c>
      <c r="C54" s="47" t="s">
        <v>81</v>
      </c>
      <c r="D54" s="45">
        <v>145.1</v>
      </c>
      <c r="E54" s="45"/>
      <c r="F54" s="45">
        <f t="shared" si="1"/>
        <v>145.1</v>
      </c>
    </row>
    <row r="55" spans="1:10" ht="16.8" x14ac:dyDescent="0.4">
      <c r="A55" s="42">
        <f t="shared" si="2"/>
        <v>43</v>
      </c>
      <c r="B55" s="50" t="s">
        <v>98</v>
      </c>
      <c r="C55" s="50" t="s">
        <v>99</v>
      </c>
      <c r="D55" s="51">
        <f>D56+D58</f>
        <v>579.5</v>
      </c>
      <c r="E55" s="51">
        <f>E56+E58</f>
        <v>-44.97</v>
      </c>
      <c r="F55" s="51">
        <f t="shared" si="1"/>
        <v>534.53</v>
      </c>
    </row>
    <row r="56" spans="1:10" ht="16.8" x14ac:dyDescent="0.4">
      <c r="A56" s="42">
        <f t="shared" ref="A56:A86" si="3">A55+1</f>
        <v>44</v>
      </c>
      <c r="B56" s="50" t="s">
        <v>100</v>
      </c>
      <c r="C56" s="50" t="s">
        <v>99</v>
      </c>
      <c r="D56" s="51">
        <f>D57</f>
        <v>282</v>
      </c>
      <c r="E56" s="51">
        <f>E57</f>
        <v>-44.97</v>
      </c>
      <c r="F56" s="51">
        <f t="shared" si="1"/>
        <v>237.03</v>
      </c>
    </row>
    <row r="57" spans="1:10" ht="16.8" x14ac:dyDescent="0.4">
      <c r="A57" s="42">
        <f t="shared" si="3"/>
        <v>45</v>
      </c>
      <c r="B57" s="47" t="s">
        <v>7</v>
      </c>
      <c r="C57" s="47" t="s">
        <v>101</v>
      </c>
      <c r="D57" s="45">
        <v>282</v>
      </c>
      <c r="E57" s="45">
        <v>-44.97</v>
      </c>
      <c r="F57" s="45">
        <f t="shared" si="1"/>
        <v>237.03</v>
      </c>
    </row>
    <row r="58" spans="1:10" ht="16.8" x14ac:dyDescent="0.4">
      <c r="A58" s="42">
        <f t="shared" si="3"/>
        <v>46</v>
      </c>
      <c r="B58" s="53" t="s">
        <v>153</v>
      </c>
      <c r="C58" s="50" t="s">
        <v>99</v>
      </c>
      <c r="D58" s="51">
        <f>D59</f>
        <v>297.5</v>
      </c>
      <c r="E58" s="45"/>
      <c r="F58" s="51">
        <f t="shared" si="1"/>
        <v>297.5</v>
      </c>
    </row>
    <row r="59" spans="1:10" ht="16.8" x14ac:dyDescent="0.4">
      <c r="A59" s="42">
        <f t="shared" si="3"/>
        <v>47</v>
      </c>
      <c r="B59" s="47" t="s">
        <v>7</v>
      </c>
      <c r="C59" s="47" t="s">
        <v>101</v>
      </c>
      <c r="D59" s="45">
        <v>297.5</v>
      </c>
      <c r="E59" s="45"/>
      <c r="F59" s="45">
        <f t="shared" si="1"/>
        <v>297.5</v>
      </c>
    </row>
    <row r="60" spans="1:10" ht="18.600000000000001" x14ac:dyDescent="0.4">
      <c r="A60" s="42">
        <f t="shared" si="3"/>
        <v>48</v>
      </c>
      <c r="B60" s="50" t="s">
        <v>9</v>
      </c>
      <c r="C60" s="50" t="s">
        <v>10</v>
      </c>
      <c r="D60" s="51">
        <f>D65+D67+D81+D83+D63+D69+D71+D73+D77+D61+D82+D84+D79+D75</f>
        <v>61679.57</v>
      </c>
      <c r="E60" s="51">
        <f>E61+E63+E65+E67+E69+E71+E73+E75+E77+E79+E81+E82+E83+E84</f>
        <v>7404.52</v>
      </c>
      <c r="F60" s="51">
        <f t="shared" si="1"/>
        <v>69084.09</v>
      </c>
      <c r="J60" s="16"/>
    </row>
    <row r="61" spans="1:10" ht="18.600000000000001" x14ac:dyDescent="0.4">
      <c r="A61" s="42">
        <f t="shared" si="3"/>
        <v>49</v>
      </c>
      <c r="B61" s="53" t="s">
        <v>102</v>
      </c>
      <c r="C61" s="50" t="s">
        <v>103</v>
      </c>
      <c r="D61" s="51">
        <f>D62</f>
        <v>315</v>
      </c>
      <c r="E61" s="45"/>
      <c r="F61" s="51">
        <f t="shared" si="1"/>
        <v>315</v>
      </c>
      <c r="J61" s="16"/>
    </row>
    <row r="62" spans="1:10" ht="18.600000000000001" x14ac:dyDescent="0.4">
      <c r="A62" s="42">
        <f t="shared" si="3"/>
        <v>50</v>
      </c>
      <c r="B62" s="47" t="s">
        <v>7</v>
      </c>
      <c r="C62" s="47" t="s">
        <v>55</v>
      </c>
      <c r="D62" s="45">
        <v>315</v>
      </c>
      <c r="E62" s="45"/>
      <c r="F62" s="45">
        <f t="shared" si="1"/>
        <v>315</v>
      </c>
      <c r="J62" s="16"/>
    </row>
    <row r="63" spans="1:10" ht="33" customHeight="1" x14ac:dyDescent="0.4">
      <c r="A63" s="42">
        <f t="shared" si="3"/>
        <v>51</v>
      </c>
      <c r="B63" s="54" t="s">
        <v>69</v>
      </c>
      <c r="C63" s="50" t="s">
        <v>10</v>
      </c>
      <c r="D63" s="51">
        <f>D64</f>
        <v>300</v>
      </c>
      <c r="E63" s="45"/>
      <c r="F63" s="51">
        <f t="shared" si="1"/>
        <v>300</v>
      </c>
      <c r="J63" s="16"/>
    </row>
    <row r="64" spans="1:10" ht="18.600000000000001" x14ac:dyDescent="0.4">
      <c r="A64" s="42">
        <f t="shared" si="3"/>
        <v>52</v>
      </c>
      <c r="B64" s="47" t="s">
        <v>7</v>
      </c>
      <c r="C64" s="47" t="s">
        <v>55</v>
      </c>
      <c r="D64" s="45">
        <v>300</v>
      </c>
      <c r="E64" s="45"/>
      <c r="F64" s="45">
        <f t="shared" si="1"/>
        <v>300</v>
      </c>
      <c r="J64" s="16"/>
    </row>
    <row r="65" spans="1:6" ht="16.8" x14ac:dyDescent="0.4">
      <c r="A65" s="42">
        <f t="shared" si="3"/>
        <v>53</v>
      </c>
      <c r="B65" s="53" t="s">
        <v>45</v>
      </c>
      <c r="C65" s="50" t="s">
        <v>10</v>
      </c>
      <c r="D65" s="51">
        <f>D66</f>
        <v>550</v>
      </c>
      <c r="E65" s="45"/>
      <c r="F65" s="51">
        <f t="shared" si="1"/>
        <v>550</v>
      </c>
    </row>
    <row r="66" spans="1:6" ht="16.8" x14ac:dyDescent="0.4">
      <c r="A66" s="42">
        <f t="shared" si="3"/>
        <v>54</v>
      </c>
      <c r="B66" s="47" t="s">
        <v>7</v>
      </c>
      <c r="C66" s="47" t="s">
        <v>55</v>
      </c>
      <c r="D66" s="45">
        <v>550</v>
      </c>
      <c r="E66" s="45"/>
      <c r="F66" s="45">
        <f t="shared" si="1"/>
        <v>550</v>
      </c>
    </row>
    <row r="67" spans="1:6" ht="16.8" x14ac:dyDescent="0.4">
      <c r="A67" s="42">
        <f t="shared" si="3"/>
        <v>55</v>
      </c>
      <c r="B67" s="53" t="s">
        <v>49</v>
      </c>
      <c r="C67" s="50" t="s">
        <v>10</v>
      </c>
      <c r="D67" s="51">
        <f>D68</f>
        <v>75</v>
      </c>
      <c r="E67" s="45"/>
      <c r="F67" s="51">
        <f t="shared" si="1"/>
        <v>75</v>
      </c>
    </row>
    <row r="68" spans="1:6" ht="16.8" x14ac:dyDescent="0.4">
      <c r="A68" s="42">
        <f t="shared" si="3"/>
        <v>56</v>
      </c>
      <c r="B68" s="47" t="s">
        <v>7</v>
      </c>
      <c r="C68" s="47" t="s">
        <v>55</v>
      </c>
      <c r="D68" s="45">
        <v>75</v>
      </c>
      <c r="E68" s="45"/>
      <c r="F68" s="45">
        <f t="shared" si="1"/>
        <v>75</v>
      </c>
    </row>
    <row r="69" spans="1:6" ht="16.8" x14ac:dyDescent="0.4">
      <c r="A69" s="42">
        <f t="shared" si="3"/>
        <v>57</v>
      </c>
      <c r="B69" s="55" t="s">
        <v>70</v>
      </c>
      <c r="C69" s="50" t="s">
        <v>10</v>
      </c>
      <c r="D69" s="51">
        <f>D70</f>
        <v>253</v>
      </c>
      <c r="E69" s="51">
        <f>E70</f>
        <v>10</v>
      </c>
      <c r="F69" s="51">
        <f t="shared" si="1"/>
        <v>263</v>
      </c>
    </row>
    <row r="70" spans="1:6" ht="16.8" x14ac:dyDescent="0.4">
      <c r="A70" s="42">
        <f t="shared" si="3"/>
        <v>58</v>
      </c>
      <c r="B70" s="47" t="s">
        <v>7</v>
      </c>
      <c r="C70" s="47" t="s">
        <v>55</v>
      </c>
      <c r="D70" s="45">
        <v>253</v>
      </c>
      <c r="E70" s="45">
        <v>10</v>
      </c>
      <c r="F70" s="45">
        <f t="shared" si="1"/>
        <v>263</v>
      </c>
    </row>
    <row r="71" spans="1:6" ht="16.8" x14ac:dyDescent="0.4">
      <c r="A71" s="42">
        <f t="shared" si="3"/>
        <v>59</v>
      </c>
      <c r="B71" s="55" t="s">
        <v>71</v>
      </c>
      <c r="C71" s="50" t="s">
        <v>10</v>
      </c>
      <c r="D71" s="51">
        <f>D72</f>
        <v>1082</v>
      </c>
      <c r="E71" s="45"/>
      <c r="F71" s="51">
        <f t="shared" si="1"/>
        <v>1082</v>
      </c>
    </row>
    <row r="72" spans="1:6" ht="16.8" x14ac:dyDescent="0.4">
      <c r="A72" s="42">
        <f t="shared" si="3"/>
        <v>60</v>
      </c>
      <c r="B72" s="47" t="s">
        <v>7</v>
      </c>
      <c r="C72" s="47" t="s">
        <v>55</v>
      </c>
      <c r="D72" s="45">
        <v>1082</v>
      </c>
      <c r="E72" s="45"/>
      <c r="F72" s="45">
        <f t="shared" si="1"/>
        <v>1082</v>
      </c>
    </row>
    <row r="73" spans="1:6" ht="18.600000000000001" customHeight="1" x14ac:dyDescent="0.4">
      <c r="A73" s="42">
        <f t="shared" si="3"/>
        <v>61</v>
      </c>
      <c r="B73" s="55" t="s">
        <v>75</v>
      </c>
      <c r="C73" s="50" t="s">
        <v>10</v>
      </c>
      <c r="D73" s="51">
        <f>D74</f>
        <v>345</v>
      </c>
      <c r="E73" s="51">
        <f>E74</f>
        <v>-17</v>
      </c>
      <c r="F73" s="51">
        <f t="shared" si="1"/>
        <v>328</v>
      </c>
    </row>
    <row r="74" spans="1:6" ht="18.600000000000001" customHeight="1" x14ac:dyDescent="0.4">
      <c r="A74" s="42">
        <f t="shared" si="3"/>
        <v>62</v>
      </c>
      <c r="B74" s="47" t="s">
        <v>7</v>
      </c>
      <c r="C74" s="47" t="s">
        <v>55</v>
      </c>
      <c r="D74" s="45">
        <v>345</v>
      </c>
      <c r="E74" s="45">
        <v>-17</v>
      </c>
      <c r="F74" s="45">
        <f t="shared" si="1"/>
        <v>328</v>
      </c>
    </row>
    <row r="75" spans="1:6" ht="18.600000000000001" customHeight="1" x14ac:dyDescent="0.4">
      <c r="A75" s="42">
        <f t="shared" si="3"/>
        <v>63</v>
      </c>
      <c r="B75" s="56" t="s">
        <v>155</v>
      </c>
      <c r="C75" s="50" t="s">
        <v>10</v>
      </c>
      <c r="D75" s="51">
        <f>D76</f>
        <v>300</v>
      </c>
      <c r="E75" s="45"/>
      <c r="F75" s="51">
        <f t="shared" si="1"/>
        <v>300</v>
      </c>
    </row>
    <row r="76" spans="1:6" ht="18.600000000000001" customHeight="1" x14ac:dyDescent="0.4">
      <c r="A76" s="42">
        <f t="shared" si="3"/>
        <v>64</v>
      </c>
      <c r="B76" s="47" t="s">
        <v>7</v>
      </c>
      <c r="C76" s="47" t="s">
        <v>55</v>
      </c>
      <c r="D76" s="45">
        <v>300</v>
      </c>
      <c r="E76" s="45"/>
      <c r="F76" s="45">
        <f t="shared" si="1"/>
        <v>300</v>
      </c>
    </row>
    <row r="77" spans="1:6" ht="18.600000000000001" customHeight="1" x14ac:dyDescent="0.4">
      <c r="A77" s="42">
        <f t="shared" si="3"/>
        <v>65</v>
      </c>
      <c r="B77" s="50" t="s">
        <v>76</v>
      </c>
      <c r="C77" s="50" t="s">
        <v>10</v>
      </c>
      <c r="D77" s="51">
        <f>D78</f>
        <v>55</v>
      </c>
      <c r="E77" s="45"/>
      <c r="F77" s="51">
        <f t="shared" si="1"/>
        <v>55</v>
      </c>
    </row>
    <row r="78" spans="1:6" ht="18.600000000000001" customHeight="1" x14ac:dyDescent="0.4">
      <c r="A78" s="42">
        <f t="shared" si="3"/>
        <v>66</v>
      </c>
      <c r="B78" s="47" t="s">
        <v>7</v>
      </c>
      <c r="C78" s="47" t="s">
        <v>55</v>
      </c>
      <c r="D78" s="45">
        <v>55</v>
      </c>
      <c r="E78" s="45"/>
      <c r="F78" s="45">
        <f t="shared" si="1"/>
        <v>55</v>
      </c>
    </row>
    <row r="79" spans="1:6" ht="21.6" customHeight="1" x14ac:dyDescent="0.4">
      <c r="A79" s="42">
        <f t="shared" si="3"/>
        <v>67</v>
      </c>
      <c r="B79" s="53" t="s">
        <v>149</v>
      </c>
      <c r="C79" s="50" t="s">
        <v>10</v>
      </c>
      <c r="D79" s="51">
        <f>D80</f>
        <v>60.4</v>
      </c>
      <c r="E79" s="45"/>
      <c r="F79" s="51">
        <f t="shared" si="1"/>
        <v>60.4</v>
      </c>
    </row>
    <row r="80" spans="1:6" ht="18.600000000000001" customHeight="1" x14ac:dyDescent="0.4">
      <c r="A80" s="42">
        <f t="shared" si="3"/>
        <v>68</v>
      </c>
      <c r="B80" s="47" t="s">
        <v>7</v>
      </c>
      <c r="C80" s="47" t="s">
        <v>55</v>
      </c>
      <c r="D80" s="45">
        <v>60.4</v>
      </c>
      <c r="E80" s="45"/>
      <c r="F80" s="45">
        <f t="shared" si="1"/>
        <v>60.4</v>
      </c>
    </row>
    <row r="81" spans="1:11" ht="46.95" customHeight="1" x14ac:dyDescent="0.4">
      <c r="A81" s="42">
        <f t="shared" si="3"/>
        <v>69</v>
      </c>
      <c r="B81" s="54" t="s">
        <v>56</v>
      </c>
      <c r="C81" s="50" t="s">
        <v>58</v>
      </c>
      <c r="D81" s="57">
        <v>3530.56</v>
      </c>
      <c r="E81" s="51">
        <v>322.42</v>
      </c>
      <c r="F81" s="51">
        <f t="shared" ref="F81:F136" si="4">D81+E81</f>
        <v>3852.98</v>
      </c>
      <c r="G81" s="20"/>
      <c r="H81" s="21"/>
      <c r="I81" s="22"/>
      <c r="J81" s="18"/>
      <c r="K81" s="18"/>
    </row>
    <row r="82" spans="1:11" ht="52.2" customHeight="1" x14ac:dyDescent="0.4">
      <c r="A82" s="42">
        <f t="shared" si="3"/>
        <v>70</v>
      </c>
      <c r="B82" s="54" t="s">
        <v>56</v>
      </c>
      <c r="C82" s="50" t="s">
        <v>118</v>
      </c>
      <c r="D82" s="57">
        <v>447.44</v>
      </c>
      <c r="E82" s="51">
        <v>13.1</v>
      </c>
      <c r="F82" s="51">
        <f t="shared" si="4"/>
        <v>460.54</v>
      </c>
      <c r="G82" s="20"/>
      <c r="H82" s="21"/>
      <c r="I82" s="22"/>
      <c r="J82" s="18"/>
      <c r="K82" s="18"/>
    </row>
    <row r="83" spans="1:11" ht="33" customHeight="1" x14ac:dyDescent="0.4">
      <c r="A83" s="42">
        <f t="shared" si="3"/>
        <v>71</v>
      </c>
      <c r="B83" s="53" t="s">
        <v>57</v>
      </c>
      <c r="C83" s="50" t="s">
        <v>58</v>
      </c>
      <c r="D83" s="51">
        <v>34395</v>
      </c>
      <c r="E83" s="51">
        <v>2047</v>
      </c>
      <c r="F83" s="51">
        <f t="shared" si="4"/>
        <v>36442</v>
      </c>
    </row>
    <row r="84" spans="1:11" ht="32.4" customHeight="1" x14ac:dyDescent="0.4">
      <c r="A84" s="42">
        <f t="shared" si="3"/>
        <v>72</v>
      </c>
      <c r="B84" s="53" t="s">
        <v>117</v>
      </c>
      <c r="C84" s="50" t="s">
        <v>55</v>
      </c>
      <c r="D84" s="57">
        <v>19971.169999999998</v>
      </c>
      <c r="E84" s="51">
        <v>5029</v>
      </c>
      <c r="F84" s="51">
        <f t="shared" si="4"/>
        <v>25000.17</v>
      </c>
    </row>
    <row r="85" spans="1:11" ht="16.8" x14ac:dyDescent="0.4">
      <c r="A85" s="42">
        <f t="shared" si="3"/>
        <v>73</v>
      </c>
      <c r="B85" s="50" t="s">
        <v>22</v>
      </c>
      <c r="C85" s="50" t="s">
        <v>11</v>
      </c>
      <c r="D85" s="51">
        <f>D86+D87+D88+D90+D91+D92+D96+D93+D89+D95</f>
        <v>101288.47</v>
      </c>
      <c r="E85" s="51">
        <f>E86+E87+E88+E89+E90+E91+E92+E93+E94+E95+E96+E97+E98</f>
        <v>78004.13</v>
      </c>
      <c r="F85" s="51">
        <f>D85+E85</f>
        <v>179292.6</v>
      </c>
    </row>
    <row r="86" spans="1:11" ht="16.8" x14ac:dyDescent="0.4">
      <c r="A86" s="42">
        <f t="shared" si="3"/>
        <v>74</v>
      </c>
      <c r="B86" s="47" t="s">
        <v>21</v>
      </c>
      <c r="C86" s="47" t="s">
        <v>29</v>
      </c>
      <c r="D86" s="45">
        <v>10851</v>
      </c>
      <c r="E86" s="45">
        <v>166.6</v>
      </c>
      <c r="F86" s="45">
        <f t="shared" si="4"/>
        <v>11017.6</v>
      </c>
    </row>
    <row r="87" spans="1:11" ht="48.6" customHeight="1" x14ac:dyDescent="0.4">
      <c r="A87" s="42">
        <f t="shared" ref="A87:A100" si="5">A86+1</f>
        <v>75</v>
      </c>
      <c r="B87" s="53" t="s">
        <v>42</v>
      </c>
      <c r="C87" s="50" t="s">
        <v>41</v>
      </c>
      <c r="D87" s="51">
        <v>160</v>
      </c>
      <c r="E87" s="45"/>
      <c r="F87" s="51">
        <f t="shared" si="4"/>
        <v>160</v>
      </c>
    </row>
    <row r="88" spans="1:11" ht="31.2" customHeight="1" x14ac:dyDescent="0.4">
      <c r="A88" s="42">
        <f t="shared" si="5"/>
        <v>76</v>
      </c>
      <c r="B88" s="53" t="s">
        <v>60</v>
      </c>
      <c r="C88" s="50" t="s">
        <v>59</v>
      </c>
      <c r="D88" s="51">
        <v>3889.5</v>
      </c>
      <c r="E88" s="45"/>
      <c r="F88" s="51">
        <f t="shared" si="4"/>
        <v>3889.5</v>
      </c>
    </row>
    <row r="89" spans="1:11" ht="36" customHeight="1" x14ac:dyDescent="0.4">
      <c r="A89" s="42">
        <f t="shared" si="5"/>
        <v>77</v>
      </c>
      <c r="B89" s="53" t="s">
        <v>115</v>
      </c>
      <c r="C89" s="50" t="s">
        <v>116</v>
      </c>
      <c r="D89" s="51">
        <v>20100</v>
      </c>
      <c r="E89" s="45"/>
      <c r="F89" s="51">
        <f t="shared" si="4"/>
        <v>20100</v>
      </c>
    </row>
    <row r="90" spans="1:11" ht="46.8" customHeight="1" x14ac:dyDescent="0.4">
      <c r="A90" s="42">
        <f t="shared" si="5"/>
        <v>78</v>
      </c>
      <c r="B90" s="53" t="s">
        <v>120</v>
      </c>
      <c r="C90" s="50" t="s">
        <v>59</v>
      </c>
      <c r="D90" s="51">
        <v>4948.8</v>
      </c>
      <c r="E90" s="45"/>
      <c r="F90" s="51">
        <f t="shared" si="4"/>
        <v>4948.8</v>
      </c>
    </row>
    <row r="91" spans="1:11" ht="35.4" customHeight="1" x14ac:dyDescent="0.4">
      <c r="A91" s="42">
        <f t="shared" si="5"/>
        <v>79</v>
      </c>
      <c r="B91" s="53" t="s">
        <v>114</v>
      </c>
      <c r="C91" s="50" t="s">
        <v>59</v>
      </c>
      <c r="D91" s="51">
        <v>1989.89</v>
      </c>
      <c r="E91" s="45"/>
      <c r="F91" s="51">
        <f t="shared" si="4"/>
        <v>1989.89</v>
      </c>
    </row>
    <row r="92" spans="1:11" ht="36" customHeight="1" x14ac:dyDescent="0.4">
      <c r="A92" s="42">
        <f t="shared" si="5"/>
        <v>80</v>
      </c>
      <c r="B92" s="53" t="s">
        <v>61</v>
      </c>
      <c r="C92" s="50" t="s">
        <v>59</v>
      </c>
      <c r="D92" s="51">
        <v>8797.35</v>
      </c>
      <c r="E92" s="45"/>
      <c r="F92" s="51">
        <f t="shared" si="4"/>
        <v>8797.35</v>
      </c>
    </row>
    <row r="93" spans="1:11" ht="34.950000000000003" customHeight="1" x14ac:dyDescent="0.4">
      <c r="A93" s="42">
        <f t="shared" si="5"/>
        <v>81</v>
      </c>
      <c r="B93" s="53" t="s">
        <v>119</v>
      </c>
      <c r="C93" s="50" t="s">
        <v>116</v>
      </c>
      <c r="D93" s="57">
        <v>15778.64</v>
      </c>
      <c r="E93" s="51"/>
      <c r="F93" s="51">
        <f t="shared" si="4"/>
        <v>15778.64</v>
      </c>
    </row>
    <row r="94" spans="1:11" ht="34.950000000000003" customHeight="1" x14ac:dyDescent="0.4">
      <c r="A94" s="42">
        <f t="shared" si="5"/>
        <v>82</v>
      </c>
      <c r="B94" s="53" t="s">
        <v>168</v>
      </c>
      <c r="C94" s="50" t="s">
        <v>116</v>
      </c>
      <c r="D94" s="57">
        <v>0</v>
      </c>
      <c r="E94" s="51">
        <v>25</v>
      </c>
      <c r="F94" s="51">
        <f t="shared" si="4"/>
        <v>25</v>
      </c>
    </row>
    <row r="95" spans="1:11" ht="18" customHeight="1" x14ac:dyDescent="0.4">
      <c r="A95" s="42">
        <f t="shared" si="5"/>
        <v>83</v>
      </c>
      <c r="B95" s="53" t="s">
        <v>141</v>
      </c>
      <c r="C95" s="50" t="s">
        <v>83</v>
      </c>
      <c r="D95" s="51">
        <v>16197.02</v>
      </c>
      <c r="E95" s="51">
        <v>-15784.02</v>
      </c>
      <c r="F95" s="51">
        <f t="shared" si="4"/>
        <v>413</v>
      </c>
    </row>
    <row r="96" spans="1:11" ht="24" customHeight="1" x14ac:dyDescent="0.4">
      <c r="A96" s="42">
        <f t="shared" si="5"/>
        <v>84</v>
      </c>
      <c r="B96" s="53" t="s">
        <v>82</v>
      </c>
      <c r="C96" s="50" t="s">
        <v>83</v>
      </c>
      <c r="D96" s="51">
        <v>18576.27</v>
      </c>
      <c r="E96" s="51">
        <v>81407.75</v>
      </c>
      <c r="F96" s="51">
        <f t="shared" si="4"/>
        <v>99984.02</v>
      </c>
      <c r="H96" s="13"/>
    </row>
    <row r="97" spans="1:6" ht="52.8" customHeight="1" x14ac:dyDescent="0.4">
      <c r="A97" s="42">
        <f t="shared" si="5"/>
        <v>85</v>
      </c>
      <c r="B97" s="54" t="s">
        <v>169</v>
      </c>
      <c r="C97" s="50" t="s">
        <v>116</v>
      </c>
      <c r="D97" s="51">
        <v>0</v>
      </c>
      <c r="E97" s="51">
        <v>523.79999999999995</v>
      </c>
      <c r="F97" s="51">
        <f t="shared" si="4"/>
        <v>523.79999999999995</v>
      </c>
    </row>
    <row r="98" spans="1:6" ht="31.8" customHeight="1" x14ac:dyDescent="0.4">
      <c r="A98" s="42">
        <f t="shared" si="5"/>
        <v>86</v>
      </c>
      <c r="B98" s="54" t="s">
        <v>170</v>
      </c>
      <c r="C98" s="50" t="s">
        <v>116</v>
      </c>
      <c r="D98" s="51">
        <v>0</v>
      </c>
      <c r="E98" s="51">
        <v>11665</v>
      </c>
      <c r="F98" s="51">
        <f t="shared" si="4"/>
        <v>11665</v>
      </c>
    </row>
    <row r="99" spans="1:6" ht="22.2" customHeight="1" x14ac:dyDescent="0.4">
      <c r="A99" s="42">
        <f t="shared" si="5"/>
        <v>87</v>
      </c>
      <c r="B99" s="50" t="s">
        <v>27</v>
      </c>
      <c r="C99" s="58" t="s">
        <v>12</v>
      </c>
      <c r="D99" s="51">
        <f>D100+D102+D104+D106+D108+D110+D111+D112</f>
        <v>3410.39</v>
      </c>
      <c r="E99" s="51">
        <f>E100+E102+E104+E106+E108+E110+E111+E112</f>
        <v>0</v>
      </c>
      <c r="F99" s="51">
        <f t="shared" si="4"/>
        <v>3410.39</v>
      </c>
    </row>
    <row r="100" spans="1:6" ht="22.2" customHeight="1" x14ac:dyDescent="0.4">
      <c r="A100" s="42">
        <f t="shared" si="5"/>
        <v>88</v>
      </c>
      <c r="B100" s="50" t="s">
        <v>135</v>
      </c>
      <c r="C100" s="50" t="s">
        <v>12</v>
      </c>
      <c r="D100" s="51">
        <f>D101</f>
        <v>395.29</v>
      </c>
      <c r="E100" s="45"/>
      <c r="F100" s="51">
        <f t="shared" si="4"/>
        <v>395.29</v>
      </c>
    </row>
    <row r="101" spans="1:6" ht="22.2" customHeight="1" x14ac:dyDescent="0.4">
      <c r="A101" s="42">
        <f t="shared" ref="A101:A130" si="6">A100+1</f>
        <v>89</v>
      </c>
      <c r="B101" s="47" t="s">
        <v>7</v>
      </c>
      <c r="C101" s="59" t="s">
        <v>104</v>
      </c>
      <c r="D101" s="45">
        <v>395.29</v>
      </c>
      <c r="E101" s="45"/>
      <c r="F101" s="45">
        <f t="shared" si="4"/>
        <v>395.29</v>
      </c>
    </row>
    <row r="102" spans="1:6" ht="22.2" customHeight="1" x14ac:dyDescent="0.4">
      <c r="A102" s="42">
        <f t="shared" si="6"/>
        <v>90</v>
      </c>
      <c r="B102" s="53" t="s">
        <v>136</v>
      </c>
      <c r="C102" s="50" t="s">
        <v>12</v>
      </c>
      <c r="D102" s="51">
        <f>D103</f>
        <v>68.099999999999994</v>
      </c>
      <c r="E102" s="45"/>
      <c r="F102" s="51">
        <f t="shared" si="4"/>
        <v>68.099999999999994</v>
      </c>
    </row>
    <row r="103" spans="1:6" ht="22.2" customHeight="1" x14ac:dyDescent="0.4">
      <c r="A103" s="42">
        <f t="shared" si="6"/>
        <v>91</v>
      </c>
      <c r="B103" s="47" t="s">
        <v>7</v>
      </c>
      <c r="C103" s="59" t="s">
        <v>104</v>
      </c>
      <c r="D103" s="45">
        <v>68.099999999999994</v>
      </c>
      <c r="E103" s="45"/>
      <c r="F103" s="45">
        <f t="shared" si="4"/>
        <v>68.099999999999994</v>
      </c>
    </row>
    <row r="104" spans="1:6" ht="22.2" customHeight="1" x14ac:dyDescent="0.4">
      <c r="A104" s="42">
        <f t="shared" si="6"/>
        <v>92</v>
      </c>
      <c r="B104" s="50" t="s">
        <v>137</v>
      </c>
      <c r="C104" s="50" t="s">
        <v>12</v>
      </c>
      <c r="D104" s="51">
        <f>D105</f>
        <v>280</v>
      </c>
      <c r="E104" s="51">
        <f>E105</f>
        <v>27</v>
      </c>
      <c r="F104" s="51">
        <f t="shared" si="4"/>
        <v>307</v>
      </c>
    </row>
    <row r="105" spans="1:6" ht="22.2" customHeight="1" x14ac:dyDescent="0.4">
      <c r="A105" s="42">
        <f t="shared" si="6"/>
        <v>93</v>
      </c>
      <c r="B105" s="47" t="s">
        <v>7</v>
      </c>
      <c r="C105" s="59" t="s">
        <v>104</v>
      </c>
      <c r="D105" s="45">
        <v>280</v>
      </c>
      <c r="E105" s="45">
        <v>27</v>
      </c>
      <c r="F105" s="45">
        <f t="shared" si="4"/>
        <v>307</v>
      </c>
    </row>
    <row r="106" spans="1:6" ht="22.2" customHeight="1" x14ac:dyDescent="0.4">
      <c r="A106" s="42">
        <f t="shared" si="6"/>
        <v>94</v>
      </c>
      <c r="B106" s="50" t="s">
        <v>138</v>
      </c>
      <c r="C106" s="50" t="s">
        <v>12</v>
      </c>
      <c r="D106" s="51">
        <f>D107</f>
        <v>59</v>
      </c>
      <c r="E106" s="51">
        <f>E107</f>
        <v>-27</v>
      </c>
      <c r="F106" s="51">
        <f t="shared" si="4"/>
        <v>32</v>
      </c>
    </row>
    <row r="107" spans="1:6" ht="22.2" customHeight="1" x14ac:dyDescent="0.4">
      <c r="A107" s="42">
        <f t="shared" si="6"/>
        <v>95</v>
      </c>
      <c r="B107" s="47" t="s">
        <v>7</v>
      </c>
      <c r="C107" s="59" t="s">
        <v>104</v>
      </c>
      <c r="D107" s="45">
        <v>59</v>
      </c>
      <c r="E107" s="45">
        <v>-27</v>
      </c>
      <c r="F107" s="45">
        <f t="shared" si="4"/>
        <v>32</v>
      </c>
    </row>
    <row r="108" spans="1:6" ht="22.2" customHeight="1" x14ac:dyDescent="0.4">
      <c r="A108" s="42">
        <f t="shared" si="6"/>
        <v>96</v>
      </c>
      <c r="B108" s="50" t="s">
        <v>139</v>
      </c>
      <c r="C108" s="50" t="s">
        <v>12</v>
      </c>
      <c r="D108" s="51">
        <f>D109</f>
        <v>38</v>
      </c>
      <c r="E108" s="45"/>
      <c r="F108" s="51">
        <f t="shared" si="4"/>
        <v>38</v>
      </c>
    </row>
    <row r="109" spans="1:6" ht="21" customHeight="1" x14ac:dyDescent="0.4">
      <c r="A109" s="42">
        <f t="shared" si="6"/>
        <v>97</v>
      </c>
      <c r="B109" s="47" t="s">
        <v>7</v>
      </c>
      <c r="C109" s="59" t="s">
        <v>104</v>
      </c>
      <c r="D109" s="45">
        <v>38</v>
      </c>
      <c r="E109" s="45"/>
      <c r="F109" s="45">
        <f t="shared" si="4"/>
        <v>38</v>
      </c>
    </row>
    <row r="110" spans="1:6" ht="32.4" customHeight="1" x14ac:dyDescent="0.4">
      <c r="A110" s="42">
        <f t="shared" si="6"/>
        <v>98</v>
      </c>
      <c r="B110" s="53" t="s">
        <v>151</v>
      </c>
      <c r="C110" s="58" t="s">
        <v>142</v>
      </c>
      <c r="D110" s="45">
        <v>1040</v>
      </c>
      <c r="E110" s="45"/>
      <c r="F110" s="45">
        <f t="shared" si="4"/>
        <v>1040</v>
      </c>
    </row>
    <row r="111" spans="1:6" ht="34.200000000000003" customHeight="1" x14ac:dyDescent="0.4">
      <c r="A111" s="42">
        <f t="shared" si="6"/>
        <v>99</v>
      </c>
      <c r="B111" s="53" t="s">
        <v>152</v>
      </c>
      <c r="C111" s="58" t="s">
        <v>142</v>
      </c>
      <c r="D111" s="45">
        <v>510</v>
      </c>
      <c r="E111" s="45"/>
      <c r="F111" s="45">
        <f t="shared" si="4"/>
        <v>510</v>
      </c>
    </row>
    <row r="112" spans="1:6" ht="33.6" customHeight="1" x14ac:dyDescent="0.4">
      <c r="A112" s="42">
        <f t="shared" si="6"/>
        <v>100</v>
      </c>
      <c r="B112" s="53" t="s">
        <v>150</v>
      </c>
      <c r="C112" s="58" t="s">
        <v>142</v>
      </c>
      <c r="D112" s="45">
        <v>1020</v>
      </c>
      <c r="E112" s="45"/>
      <c r="F112" s="45">
        <f t="shared" si="4"/>
        <v>1020</v>
      </c>
    </row>
    <row r="113" spans="1:6" ht="20.399999999999999" customHeight="1" x14ac:dyDescent="0.4">
      <c r="A113" s="42">
        <f t="shared" si="6"/>
        <v>101</v>
      </c>
      <c r="B113" s="50" t="s">
        <v>20</v>
      </c>
      <c r="C113" s="50" t="s">
        <v>13</v>
      </c>
      <c r="D113" s="51">
        <f>D114</f>
        <v>36805.699999999997</v>
      </c>
      <c r="E113" s="51">
        <f>E114</f>
        <v>-12889.57</v>
      </c>
      <c r="F113" s="51">
        <f t="shared" si="4"/>
        <v>23916.129999999997</v>
      </c>
    </row>
    <row r="114" spans="1:6" ht="22.2" customHeight="1" x14ac:dyDescent="0.4">
      <c r="A114" s="42">
        <f t="shared" si="6"/>
        <v>102</v>
      </c>
      <c r="B114" s="50" t="s">
        <v>14</v>
      </c>
      <c r="C114" s="50" t="s">
        <v>15</v>
      </c>
      <c r="D114" s="51">
        <f>D115+D116+D117</f>
        <v>36805.699999999997</v>
      </c>
      <c r="E114" s="51">
        <f>E115+E116+E117</f>
        <v>-12889.57</v>
      </c>
      <c r="F114" s="51">
        <f t="shared" si="4"/>
        <v>23916.129999999997</v>
      </c>
    </row>
    <row r="115" spans="1:6" ht="21" customHeight="1" x14ac:dyDescent="0.4">
      <c r="A115" s="42">
        <f t="shared" si="6"/>
        <v>103</v>
      </c>
      <c r="B115" s="47" t="s">
        <v>7</v>
      </c>
      <c r="C115" s="47" t="s">
        <v>19</v>
      </c>
      <c r="D115" s="45">
        <v>35125.18</v>
      </c>
      <c r="E115" s="45">
        <v>-12889.57</v>
      </c>
      <c r="F115" s="45">
        <f t="shared" si="4"/>
        <v>22235.61</v>
      </c>
    </row>
    <row r="116" spans="1:6" ht="36.6" customHeight="1" x14ac:dyDescent="0.4">
      <c r="A116" s="42">
        <f t="shared" si="6"/>
        <v>104</v>
      </c>
      <c r="B116" s="53" t="s">
        <v>63</v>
      </c>
      <c r="C116" s="50" t="s">
        <v>62</v>
      </c>
      <c r="D116" s="51">
        <v>1279.52</v>
      </c>
      <c r="E116" s="45"/>
      <c r="F116" s="51">
        <f t="shared" si="4"/>
        <v>1279.52</v>
      </c>
    </row>
    <row r="117" spans="1:6" ht="34.799999999999997" customHeight="1" x14ac:dyDescent="0.4">
      <c r="A117" s="42">
        <f t="shared" si="6"/>
        <v>105</v>
      </c>
      <c r="B117" s="53" t="s">
        <v>64</v>
      </c>
      <c r="C117" s="50" t="s">
        <v>62</v>
      </c>
      <c r="D117" s="51">
        <v>401</v>
      </c>
      <c r="E117" s="45"/>
      <c r="F117" s="51">
        <f t="shared" si="4"/>
        <v>401</v>
      </c>
    </row>
    <row r="118" spans="1:6" ht="19.2" customHeight="1" x14ac:dyDescent="0.4">
      <c r="A118" s="42">
        <f t="shared" si="6"/>
        <v>106</v>
      </c>
      <c r="B118" s="50" t="s">
        <v>26</v>
      </c>
      <c r="C118" s="50" t="s">
        <v>16</v>
      </c>
      <c r="D118" s="51">
        <f>D119+D120</f>
        <v>35916.01</v>
      </c>
      <c r="E118" s="51">
        <f>E119+E120</f>
        <v>-28021.38</v>
      </c>
      <c r="F118" s="51">
        <f t="shared" si="4"/>
        <v>7894.630000000001</v>
      </c>
    </row>
    <row r="119" spans="1:6" ht="16.8" x14ac:dyDescent="0.4">
      <c r="A119" s="42">
        <f t="shared" si="6"/>
        <v>107</v>
      </c>
      <c r="B119" s="50" t="s">
        <v>31</v>
      </c>
      <c r="C119" s="50" t="s">
        <v>68</v>
      </c>
      <c r="D119" s="51">
        <v>35456.01</v>
      </c>
      <c r="E119" s="51">
        <v>-28021.38</v>
      </c>
      <c r="F119" s="51">
        <f t="shared" si="4"/>
        <v>7434.630000000001</v>
      </c>
    </row>
    <row r="120" spans="1:6" ht="32.4" x14ac:dyDescent="0.4">
      <c r="A120" s="42">
        <f t="shared" si="6"/>
        <v>108</v>
      </c>
      <c r="B120" s="53" t="s">
        <v>72</v>
      </c>
      <c r="C120" s="50" t="s">
        <v>73</v>
      </c>
      <c r="D120" s="51">
        <v>460</v>
      </c>
      <c r="E120" s="45"/>
      <c r="F120" s="51">
        <f t="shared" si="4"/>
        <v>460</v>
      </c>
    </row>
    <row r="121" spans="1:6" ht="16.8" x14ac:dyDescent="0.4">
      <c r="A121" s="42">
        <f t="shared" si="6"/>
        <v>109</v>
      </c>
      <c r="B121" s="50" t="s">
        <v>24</v>
      </c>
      <c r="C121" s="50" t="s">
        <v>25</v>
      </c>
      <c r="D121" s="51">
        <f>D122+D123</f>
        <v>38821.17</v>
      </c>
      <c r="E121" s="45"/>
      <c r="F121" s="51">
        <f t="shared" si="4"/>
        <v>38821.17</v>
      </c>
    </row>
    <row r="122" spans="1:6" ht="19.8" customHeight="1" x14ac:dyDescent="0.4">
      <c r="A122" s="42">
        <f t="shared" si="6"/>
        <v>110</v>
      </c>
      <c r="B122" s="53" t="s">
        <v>7</v>
      </c>
      <c r="C122" s="50" t="s">
        <v>65</v>
      </c>
      <c r="D122" s="51">
        <v>37445</v>
      </c>
      <c r="E122" s="45"/>
      <c r="F122" s="51">
        <f t="shared" si="4"/>
        <v>37445</v>
      </c>
    </row>
    <row r="123" spans="1:6" ht="31.8" customHeight="1" x14ac:dyDescent="0.4">
      <c r="A123" s="42">
        <f t="shared" si="6"/>
        <v>111</v>
      </c>
      <c r="B123" s="53" t="s">
        <v>72</v>
      </c>
      <c r="C123" s="50" t="s">
        <v>74</v>
      </c>
      <c r="D123" s="51">
        <v>1376.17</v>
      </c>
      <c r="E123" s="45"/>
      <c r="F123" s="51">
        <f t="shared" si="4"/>
        <v>1376.17</v>
      </c>
    </row>
    <row r="124" spans="1:6" ht="20.399999999999999" customHeight="1" x14ac:dyDescent="0.4">
      <c r="A124" s="42">
        <f t="shared" si="6"/>
        <v>112</v>
      </c>
      <c r="B124" s="53" t="s">
        <v>105</v>
      </c>
      <c r="C124" s="50" t="s">
        <v>106</v>
      </c>
      <c r="D124" s="51">
        <f>D125+D126+D127</f>
        <v>3982</v>
      </c>
      <c r="E124" s="51">
        <f>E125+E126+E127</f>
        <v>-1400</v>
      </c>
      <c r="F124" s="51">
        <f t="shared" si="4"/>
        <v>2582</v>
      </c>
    </row>
    <row r="125" spans="1:6" ht="32.4" customHeight="1" x14ac:dyDescent="0.4">
      <c r="A125" s="42">
        <f t="shared" si="6"/>
        <v>113</v>
      </c>
      <c r="B125" s="53" t="s">
        <v>107</v>
      </c>
      <c r="C125" s="50" t="s">
        <v>108</v>
      </c>
      <c r="D125" s="51">
        <v>2564.83</v>
      </c>
      <c r="E125" s="45"/>
      <c r="F125" s="51">
        <f t="shared" si="4"/>
        <v>2564.83</v>
      </c>
    </row>
    <row r="126" spans="1:6" ht="20.399999999999999" customHeight="1" x14ac:dyDescent="0.4">
      <c r="A126" s="42">
        <f t="shared" si="6"/>
        <v>114</v>
      </c>
      <c r="B126" s="53" t="s">
        <v>140</v>
      </c>
      <c r="C126" s="50" t="s">
        <v>108</v>
      </c>
      <c r="D126" s="51">
        <v>1412.17</v>
      </c>
      <c r="E126" s="51">
        <v>-1400</v>
      </c>
      <c r="F126" s="51">
        <f t="shared" si="4"/>
        <v>12.170000000000073</v>
      </c>
    </row>
    <row r="127" spans="1:6" ht="20.399999999999999" customHeight="1" x14ac:dyDescent="0.4">
      <c r="A127" s="42">
        <f t="shared" si="6"/>
        <v>115</v>
      </c>
      <c r="B127" s="53" t="s">
        <v>143</v>
      </c>
      <c r="C127" s="50" t="s">
        <v>144</v>
      </c>
      <c r="D127" s="51">
        <v>5</v>
      </c>
      <c r="E127" s="45"/>
      <c r="F127" s="51">
        <f t="shared" si="4"/>
        <v>5</v>
      </c>
    </row>
    <row r="128" spans="1:6" ht="18.600000000000001" customHeight="1" x14ac:dyDescent="0.4">
      <c r="A128" s="42">
        <f t="shared" si="6"/>
        <v>116</v>
      </c>
      <c r="B128" s="50" t="s">
        <v>17</v>
      </c>
      <c r="C128" s="50" t="s">
        <v>18</v>
      </c>
      <c r="D128" s="51">
        <f>D129+D131+D132+D133+D134</f>
        <v>37729.450000000004</v>
      </c>
      <c r="E128" s="51">
        <f>E129+E131+E132+E133+E134</f>
        <v>-1383.56</v>
      </c>
      <c r="F128" s="51">
        <f t="shared" si="4"/>
        <v>36345.890000000007</v>
      </c>
    </row>
    <row r="129" spans="1:6" ht="16.8" x14ac:dyDescent="0.4">
      <c r="A129" s="42">
        <f t="shared" si="6"/>
        <v>117</v>
      </c>
      <c r="B129" s="50" t="s">
        <v>33</v>
      </c>
      <c r="C129" s="50" t="s">
        <v>18</v>
      </c>
      <c r="D129" s="51">
        <f>D130</f>
        <v>20000</v>
      </c>
      <c r="E129" s="51">
        <f>E130</f>
        <v>-1383.56</v>
      </c>
      <c r="F129" s="51">
        <f t="shared" si="4"/>
        <v>18616.439999999999</v>
      </c>
    </row>
    <row r="130" spans="1:6" ht="16.8" x14ac:dyDescent="0.4">
      <c r="A130" s="42">
        <f t="shared" si="6"/>
        <v>118</v>
      </c>
      <c r="B130" s="47" t="s">
        <v>7</v>
      </c>
      <c r="C130" s="47" t="s">
        <v>32</v>
      </c>
      <c r="D130" s="45">
        <v>20000</v>
      </c>
      <c r="E130" s="45">
        <v>-1383.56</v>
      </c>
      <c r="F130" s="45">
        <f t="shared" si="4"/>
        <v>18616.439999999999</v>
      </c>
    </row>
    <row r="131" spans="1:6" ht="36.6" customHeight="1" x14ac:dyDescent="0.4">
      <c r="A131" s="42">
        <f t="shared" ref="A131:A136" si="7">A130+1</f>
        <v>119</v>
      </c>
      <c r="B131" s="60" t="s">
        <v>109</v>
      </c>
      <c r="C131" s="50" t="s">
        <v>110</v>
      </c>
      <c r="D131" s="51">
        <v>1047</v>
      </c>
      <c r="E131" s="45"/>
      <c r="F131" s="51">
        <f t="shared" si="4"/>
        <v>1047</v>
      </c>
    </row>
    <row r="132" spans="1:6" ht="31.95" customHeight="1" x14ac:dyDescent="0.4">
      <c r="A132" s="42">
        <f t="shared" si="7"/>
        <v>120</v>
      </c>
      <c r="B132" s="60" t="s">
        <v>111</v>
      </c>
      <c r="C132" s="50" t="s">
        <v>110</v>
      </c>
      <c r="D132" s="51">
        <v>5112.32</v>
      </c>
      <c r="E132" s="45"/>
      <c r="F132" s="51">
        <f t="shared" si="4"/>
        <v>5112.32</v>
      </c>
    </row>
    <row r="133" spans="1:6" ht="37.799999999999997" customHeight="1" x14ac:dyDescent="0.4">
      <c r="A133" s="42">
        <f t="shared" si="7"/>
        <v>121</v>
      </c>
      <c r="B133" s="60" t="s">
        <v>112</v>
      </c>
      <c r="C133" s="50" t="s">
        <v>110</v>
      </c>
      <c r="D133" s="51">
        <v>10990.44</v>
      </c>
      <c r="E133" s="45"/>
      <c r="F133" s="51">
        <f t="shared" si="4"/>
        <v>10990.44</v>
      </c>
    </row>
    <row r="134" spans="1:6" ht="63" customHeight="1" x14ac:dyDescent="0.4">
      <c r="A134" s="42">
        <f t="shared" si="7"/>
        <v>122</v>
      </c>
      <c r="B134" s="60" t="s">
        <v>113</v>
      </c>
      <c r="C134" s="50" t="s">
        <v>35</v>
      </c>
      <c r="D134" s="51">
        <v>579.69000000000005</v>
      </c>
      <c r="E134" s="45"/>
      <c r="F134" s="51">
        <f t="shared" si="4"/>
        <v>579.69000000000005</v>
      </c>
    </row>
    <row r="135" spans="1:6" ht="19.8" customHeight="1" x14ac:dyDescent="0.4">
      <c r="A135" s="42">
        <f t="shared" si="7"/>
        <v>123</v>
      </c>
      <c r="B135" s="50" t="s">
        <v>36</v>
      </c>
      <c r="C135" s="50" t="s">
        <v>37</v>
      </c>
      <c r="D135" s="51">
        <f>D136</f>
        <v>10000</v>
      </c>
      <c r="E135" s="45"/>
      <c r="F135" s="51">
        <f t="shared" si="4"/>
        <v>10000</v>
      </c>
    </row>
    <row r="136" spans="1:6" ht="16.8" x14ac:dyDescent="0.4">
      <c r="A136" s="42">
        <f t="shared" si="7"/>
        <v>124</v>
      </c>
      <c r="B136" s="53" t="s">
        <v>67</v>
      </c>
      <c r="C136" s="50" t="s">
        <v>66</v>
      </c>
      <c r="D136" s="51">
        <v>10000</v>
      </c>
      <c r="E136" s="45"/>
      <c r="F136" s="51">
        <f t="shared" si="4"/>
        <v>10000</v>
      </c>
    </row>
    <row r="137" spans="1:6" x14ac:dyDescent="0.25">
      <c r="A137" s="10"/>
      <c r="B137" s="1"/>
      <c r="C137" s="2"/>
      <c r="D137" s="19"/>
    </row>
    <row r="138" spans="1:6" x14ac:dyDescent="0.25">
      <c r="A138" s="10"/>
      <c r="B138" s="1"/>
      <c r="C138" s="2"/>
      <c r="D138" s="9"/>
    </row>
    <row r="139" spans="1:6" ht="16.8" x14ac:dyDescent="0.4">
      <c r="A139" s="10"/>
      <c r="B139" s="35"/>
      <c r="C139" s="29" t="s">
        <v>156</v>
      </c>
      <c r="D139" s="29"/>
      <c r="E139" s="29"/>
    </row>
    <row r="140" spans="1:6" ht="16.8" x14ac:dyDescent="0.4">
      <c r="A140" s="12"/>
      <c r="B140" s="35" t="s">
        <v>173</v>
      </c>
      <c r="C140" s="29" t="s">
        <v>157</v>
      </c>
      <c r="D140" s="29"/>
      <c r="E140" s="29"/>
    </row>
    <row r="141" spans="1:6" ht="16.8" x14ac:dyDescent="0.4">
      <c r="A141" s="12"/>
      <c r="B141" s="35" t="s">
        <v>48</v>
      </c>
      <c r="C141" s="29" t="s">
        <v>158</v>
      </c>
      <c r="D141" s="29"/>
      <c r="E141" s="29"/>
    </row>
    <row r="142" spans="1:6" x14ac:dyDescent="0.25">
      <c r="A142" s="4"/>
      <c r="B142" s="4"/>
      <c r="C142" s="4"/>
    </row>
    <row r="143" spans="1:6" x14ac:dyDescent="0.25">
      <c r="A143" s="4"/>
      <c r="B143" s="5"/>
      <c r="C143" s="17"/>
    </row>
    <row r="144" spans="1:6" x14ac:dyDescent="0.25">
      <c r="B144" s="24"/>
      <c r="C144" s="24"/>
    </row>
    <row r="145" spans="2:4" x14ac:dyDescent="0.25">
      <c r="B145" s="5"/>
      <c r="C145" s="23"/>
      <c r="D145" s="23"/>
    </row>
  </sheetData>
  <mergeCells count="21">
    <mergeCell ref="A1:F1"/>
    <mergeCell ref="A5:F5"/>
    <mergeCell ref="C139:E139"/>
    <mergeCell ref="C141:E141"/>
    <mergeCell ref="B6:C6"/>
    <mergeCell ref="E9:E12"/>
    <mergeCell ref="A9:A12"/>
    <mergeCell ref="F9:F12"/>
    <mergeCell ref="E2:F2"/>
    <mergeCell ref="E3:F3"/>
    <mergeCell ref="A2:B2"/>
    <mergeCell ref="A3:B3"/>
    <mergeCell ref="A4:B4"/>
    <mergeCell ref="C2:D2"/>
    <mergeCell ref="C3:D3"/>
    <mergeCell ref="C145:D145"/>
    <mergeCell ref="B144:C144"/>
    <mergeCell ref="B9:B12"/>
    <mergeCell ref="C9:C12"/>
    <mergeCell ref="D9:D12"/>
    <mergeCell ref="C140:E140"/>
  </mergeCells>
  <phoneticPr fontId="2" type="noConversion"/>
  <pageMargins left="0.73299999999999998" right="5.7480314960629997E-2" top="0.03" bottom="0.32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Sheet9</vt:lpstr>
      <vt:lpstr>Sheet9!Print_Titles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2025-07-02T08:24:32Z</cp:lastPrinted>
  <dcterms:created xsi:type="dcterms:W3CDTF">2009-05-18T06:15:42Z</dcterms:created>
  <dcterms:modified xsi:type="dcterms:W3CDTF">2025-07-02T08:26:03Z</dcterms:modified>
</cp:coreProperties>
</file>