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1\11_sedinta_ordinara_30_septembrie_2021\hotarari_alb_negru\155_14F_rectificare\"/>
    </mc:Choice>
  </mc:AlternateContent>
  <xr:revisionPtr revIDLastSave="0" documentId="13_ncr:1_{09B92EAA-A387-40C4-8856-5CFFBF0F8240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2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8" i="2" l="1"/>
  <c r="D80" i="2"/>
  <c r="E80" i="2"/>
  <c r="F82" i="2"/>
  <c r="E61" i="2"/>
  <c r="E57" i="2"/>
  <c r="E53" i="2"/>
  <c r="E15" i="2"/>
  <c r="E14" i="2"/>
  <c r="E202" i="2"/>
  <c r="F205" i="2"/>
  <c r="E56" i="2"/>
  <c r="E155" i="2"/>
  <c r="F157" i="2"/>
  <c r="E90" i="2"/>
  <c r="D90" i="2"/>
  <c r="F92" i="2"/>
  <c r="F43" i="2"/>
  <c r="D53" i="2"/>
  <c r="D61" i="2"/>
  <c r="D126" i="2"/>
  <c r="D76" i="2"/>
  <c r="D240" i="2"/>
  <c r="F80" i="2" l="1"/>
  <c r="E76" i="2"/>
  <c r="F79" i="2"/>
  <c r="F38" i="2"/>
  <c r="E52" i="2"/>
  <c r="F41" i="2"/>
  <c r="F36" i="2"/>
  <c r="F35" i="2"/>
  <c r="F238" i="2"/>
  <c r="E237" i="2"/>
  <c r="D237" i="2"/>
  <c r="F78" i="2" l="1"/>
  <c r="F237" i="2"/>
  <c r="F40" i="2" l="1"/>
  <c r="E62" i="2"/>
  <c r="E126" i="2"/>
  <c r="D62" i="2"/>
  <c r="F88" i="2"/>
  <c r="F131" i="2"/>
  <c r="D111" i="2"/>
  <c r="F116" i="2"/>
  <c r="F115" i="2"/>
  <c r="D60" i="2"/>
  <c r="F223" i="2"/>
  <c r="F224" i="2"/>
  <c r="F225" i="2"/>
  <c r="F226" i="2"/>
  <c r="F227" i="2"/>
  <c r="F228" i="2"/>
  <c r="F230" i="2"/>
  <c r="F231" i="2"/>
  <c r="F233" i="2"/>
  <c r="F235" i="2"/>
  <c r="F236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8" i="2"/>
  <c r="F216" i="2"/>
  <c r="F217" i="2"/>
  <c r="F218" i="2"/>
  <c r="F219" i="2"/>
  <c r="F222" i="2"/>
  <c r="F174" i="2"/>
  <c r="F175" i="2"/>
  <c r="F178" i="2"/>
  <c r="F179" i="2"/>
  <c r="F180" i="2"/>
  <c r="F183" i="2"/>
  <c r="F184" i="2"/>
  <c r="F185" i="2"/>
  <c r="F186" i="2"/>
  <c r="F189" i="2"/>
  <c r="F190" i="2"/>
  <c r="F193" i="2"/>
  <c r="F194" i="2"/>
  <c r="F197" i="2"/>
  <c r="F198" i="2"/>
  <c r="F199" i="2"/>
  <c r="F200" i="2"/>
  <c r="F203" i="2"/>
  <c r="F204" i="2"/>
  <c r="F208" i="2"/>
  <c r="F209" i="2"/>
  <c r="F212" i="2"/>
  <c r="F213" i="2"/>
  <c r="F158" i="2"/>
  <c r="F159" i="2"/>
  <c r="F160" i="2"/>
  <c r="F161" i="2"/>
  <c r="F162" i="2"/>
  <c r="F163" i="2"/>
  <c r="F168" i="2"/>
  <c r="F169" i="2"/>
  <c r="F170" i="2"/>
  <c r="F173" i="2"/>
  <c r="F137" i="2"/>
  <c r="F138" i="2"/>
  <c r="F140" i="2"/>
  <c r="F141" i="2"/>
  <c r="F142" i="2"/>
  <c r="F144" i="2"/>
  <c r="F146" i="2"/>
  <c r="F147" i="2"/>
  <c r="F148" i="2"/>
  <c r="F149" i="2"/>
  <c r="F150" i="2"/>
  <c r="F151" i="2"/>
  <c r="F152" i="2"/>
  <c r="F154" i="2"/>
  <c r="F156" i="2"/>
  <c r="F123" i="2"/>
  <c r="F124" i="2"/>
  <c r="F125" i="2"/>
  <c r="F127" i="2"/>
  <c r="F128" i="2"/>
  <c r="F129" i="2"/>
  <c r="F130" i="2"/>
  <c r="F133" i="2"/>
  <c r="F134" i="2"/>
  <c r="F135" i="2"/>
  <c r="F34" i="2"/>
  <c r="F37" i="2"/>
  <c r="F39" i="2"/>
  <c r="F42" i="2"/>
  <c r="F44" i="2"/>
  <c r="F46" i="2"/>
  <c r="F47" i="2"/>
  <c r="F48" i="2"/>
  <c r="F50" i="2"/>
  <c r="F66" i="2"/>
  <c r="F67" i="2"/>
  <c r="F68" i="2"/>
  <c r="F69" i="2"/>
  <c r="F73" i="2"/>
  <c r="F74" i="2"/>
  <c r="F75" i="2"/>
  <c r="F77" i="2"/>
  <c r="F81" i="2"/>
  <c r="F84" i="2"/>
  <c r="F86" i="2"/>
  <c r="F87" i="2"/>
  <c r="F91" i="2"/>
  <c r="F95" i="2"/>
  <c r="F99" i="2"/>
  <c r="F100" i="2"/>
  <c r="F101" i="2"/>
  <c r="F102" i="2"/>
  <c r="F104" i="2"/>
  <c r="F105" i="2"/>
  <c r="F106" i="2"/>
  <c r="F108" i="2"/>
  <c r="F109" i="2"/>
  <c r="F110" i="2"/>
  <c r="F112" i="2"/>
  <c r="F113" i="2"/>
  <c r="F114" i="2"/>
  <c r="F118" i="2"/>
  <c r="F119" i="2"/>
  <c r="F120" i="2"/>
  <c r="F121" i="2"/>
  <c r="F12" i="2"/>
  <c r="F13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11" i="2"/>
  <c r="E257" i="2"/>
  <c r="E240" i="2"/>
  <c r="E239" i="2" s="1"/>
  <c r="E234" i="2"/>
  <c r="E232" i="2"/>
  <c r="E229" i="2"/>
  <c r="E221" i="2"/>
  <c r="E220" i="2" s="1"/>
  <c r="E215" i="2"/>
  <c r="E214" i="2" s="1"/>
  <c r="E211" i="2"/>
  <c r="E210" i="2" s="1"/>
  <c r="E207" i="2"/>
  <c r="E206" i="2" s="1"/>
  <c r="E201" i="2"/>
  <c r="E196" i="2"/>
  <c r="E195" i="2" s="1"/>
  <c r="E192" i="2"/>
  <c r="E191" i="2" s="1"/>
  <c r="E188" i="2"/>
  <c r="E187" i="2" s="1"/>
  <c r="E182" i="2"/>
  <c r="E181" i="2" s="1"/>
  <c r="E177" i="2"/>
  <c r="E176" i="2" s="1"/>
  <c r="E172" i="2"/>
  <c r="E171" i="2" s="1"/>
  <c r="E167" i="2"/>
  <c r="E166" i="2" s="1"/>
  <c r="E153" i="2"/>
  <c r="E145" i="2"/>
  <c r="E143" i="2"/>
  <c r="E139" i="2"/>
  <c r="E136" i="2"/>
  <c r="E132" i="2"/>
  <c r="E122" i="2"/>
  <c r="E117" i="2"/>
  <c r="E111" i="2"/>
  <c r="E107" i="2"/>
  <c r="E103" i="2"/>
  <c r="E98" i="2"/>
  <c r="E94" i="2"/>
  <c r="E93" i="2" s="1"/>
  <c r="E89" i="2"/>
  <c r="E85" i="2"/>
  <c r="E83" i="2"/>
  <c r="E71" i="2"/>
  <c r="E65" i="2"/>
  <c r="E64" i="2" s="1"/>
  <c r="E63" i="2"/>
  <c r="E60" i="2"/>
  <c r="E59" i="2"/>
  <c r="E55" i="2"/>
  <c r="E54" i="2"/>
  <c r="E45" i="2"/>
  <c r="E49" i="2" s="1"/>
  <c r="D196" i="2"/>
  <c r="D202" i="2"/>
  <c r="D188" i="2"/>
  <c r="D192" i="2"/>
  <c r="D167" i="2"/>
  <c r="D166" i="2" s="1"/>
  <c r="D136" i="2"/>
  <c r="D122" i="2"/>
  <c r="D85" i="2"/>
  <c r="D58" i="2"/>
  <c r="D117" i="2"/>
  <c r="D229" i="2"/>
  <c r="D234" i="2"/>
  <c r="D59" i="2"/>
  <c r="D182" i="2"/>
  <c r="D155" i="2"/>
  <c r="D153" i="2" s="1"/>
  <c r="D139" i="2"/>
  <c r="D132" i="2"/>
  <c r="D107" i="2"/>
  <c r="D103" i="2"/>
  <c r="D98" i="2"/>
  <c r="D72" i="2"/>
  <c r="F72" i="2" s="1"/>
  <c r="D15" i="2"/>
  <c r="D14" i="2" s="1"/>
  <c r="F202" i="2" l="1"/>
  <c r="F153" i="2"/>
  <c r="F234" i="2"/>
  <c r="F62" i="2"/>
  <c r="F107" i="2"/>
  <c r="F196" i="2"/>
  <c r="F59" i="2"/>
  <c r="F117" i="2"/>
  <c r="F126" i="2"/>
  <c r="F229" i="2"/>
  <c r="F188" i="2"/>
  <c r="F122" i="2"/>
  <c r="F98" i="2"/>
  <c r="F58" i="2"/>
  <c r="F60" i="2"/>
  <c r="F136" i="2"/>
  <c r="F132" i="2"/>
  <c r="F85" i="2"/>
  <c r="F61" i="2"/>
  <c r="F103" i="2"/>
  <c r="F139" i="2"/>
  <c r="F167" i="2"/>
  <c r="F76" i="2"/>
  <c r="F182" i="2"/>
  <c r="F111" i="2"/>
  <c r="F53" i="2"/>
  <c r="F155" i="2"/>
  <c r="F192" i="2"/>
  <c r="F15" i="2"/>
  <c r="F14" i="2"/>
  <c r="E165" i="2"/>
  <c r="E164" i="2" s="1"/>
  <c r="E97" i="2"/>
  <c r="E96" i="2" s="1"/>
  <c r="E70" i="2"/>
  <c r="D55" i="2"/>
  <c r="F55" i="2" s="1"/>
  <c r="E51" i="2" l="1"/>
  <c r="D52" i="2"/>
  <c r="F52" i="2" s="1"/>
  <c r="D45" i="2" l="1"/>
  <c r="D49" i="2" s="1"/>
  <c r="F49" i="2" s="1"/>
  <c r="F45" i="2" l="1"/>
  <c r="D63" i="2"/>
  <c r="F63" i="2" s="1"/>
  <c r="D57" i="2"/>
  <c r="F57" i="2" s="1"/>
  <c r="D56" i="2"/>
  <c r="F56" i="2" s="1"/>
  <c r="D54" i="2"/>
  <c r="F54" i="2" s="1"/>
  <c r="D257" i="2" l="1"/>
  <c r="F257" i="2" s="1"/>
  <c r="D232" i="2"/>
  <c r="F232" i="2" s="1"/>
  <c r="D221" i="2"/>
  <c r="D215" i="2"/>
  <c r="D211" i="2"/>
  <c r="D207" i="2"/>
  <c r="D201" i="2"/>
  <c r="F201" i="2" s="1"/>
  <c r="D195" i="2"/>
  <c r="F195" i="2" s="1"/>
  <c r="D191" i="2"/>
  <c r="F191" i="2" s="1"/>
  <c r="D187" i="2"/>
  <c r="F187" i="2" s="1"/>
  <c r="D181" i="2"/>
  <c r="F181" i="2" s="1"/>
  <c r="D177" i="2"/>
  <c r="D172" i="2"/>
  <c r="D145" i="2"/>
  <c r="F145" i="2" s="1"/>
  <c r="D143" i="2"/>
  <c r="F143" i="2" s="1"/>
  <c r="D94" i="2"/>
  <c r="D83" i="2"/>
  <c r="F83" i="2" s="1"/>
  <c r="D71" i="2"/>
  <c r="D65" i="2"/>
  <c r="D70" i="2" l="1"/>
  <c r="F70" i="2" s="1"/>
  <c r="F71" i="2"/>
  <c r="F166" i="2"/>
  <c r="D64" i="2"/>
  <c r="F65" i="2"/>
  <c r="D176" i="2"/>
  <c r="F176" i="2" s="1"/>
  <c r="F177" i="2"/>
  <c r="D220" i="2"/>
  <c r="F220" i="2" s="1"/>
  <c r="F221" i="2"/>
  <c r="D210" i="2"/>
  <c r="F210" i="2" s="1"/>
  <c r="F211" i="2"/>
  <c r="D206" i="2"/>
  <c r="F206" i="2" s="1"/>
  <c r="F207" i="2"/>
  <c r="D93" i="2"/>
  <c r="F93" i="2" s="1"/>
  <c r="F94" i="2"/>
  <c r="D171" i="2"/>
  <c r="F171" i="2" s="1"/>
  <c r="F172" i="2"/>
  <c r="D214" i="2"/>
  <c r="F214" i="2" s="1"/>
  <c r="F215" i="2"/>
  <c r="D89" i="2"/>
  <c r="F89" i="2" s="1"/>
  <c r="F90" i="2"/>
  <c r="D239" i="2"/>
  <c r="F239" i="2" s="1"/>
  <c r="F240" i="2"/>
  <c r="D97" i="2"/>
  <c r="F64" i="2" l="1"/>
  <c r="D96" i="2"/>
  <c r="F97" i="2"/>
  <c r="D165" i="2"/>
  <c r="F96" i="2" l="1"/>
  <c r="F165" i="2"/>
  <c r="D164" i="2"/>
  <c r="F164" i="2" s="1"/>
  <c r="A12" i="2"/>
  <c r="A13" i="2" s="1"/>
  <c r="A14" i="2" s="1"/>
  <c r="A15" i="2" s="1"/>
  <c r="A16" i="2" s="1"/>
  <c r="A17" i="2" s="1"/>
  <c r="D51" i="2" l="1"/>
  <c r="F51" i="2" s="1"/>
  <c r="A18" i="2"/>
  <c r="A19" i="2" l="1"/>
  <c r="A20" i="2" s="1"/>
  <c r="A21" i="2" s="1"/>
  <c r="A22" i="2" s="1"/>
  <c r="A23" i="2" s="1"/>
  <c r="A24" i="2" s="1"/>
  <c r="A25" i="2" l="1"/>
  <c r="A26" i="2" l="1"/>
  <c r="A27" i="2" l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l="1"/>
  <c r="A42" i="2" s="1"/>
  <c r="A43" i="2" l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l="1"/>
  <c r="A77" i="2" s="1"/>
  <c r="A78" i="2" s="1"/>
  <c r="A79" i="2" s="1"/>
  <c r="A80" i="2" s="1"/>
  <c r="A81" i="2" s="1"/>
  <c r="A82" i="2" s="1"/>
  <c r="A83" i="2" s="1"/>
  <c r="A84" i="2" s="1"/>
  <c r="A85" i="2" l="1"/>
  <c r="A86" i="2" s="1"/>
  <c r="A87" i="2" s="1"/>
  <c r="A88" i="2" l="1"/>
  <c r="A89" i="2" s="1"/>
  <c r="A90" i="2" s="1"/>
  <c r="A91" i="2" l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l="1"/>
  <c r="A160" i="2" s="1"/>
  <c r="A161" i="2" s="1"/>
  <c r="A162" i="2" s="1"/>
  <c r="A163" i="2" s="1"/>
  <c r="A164" i="2" s="1"/>
  <c r="A165" i="2" s="1"/>
  <c r="A166" i="2" s="1"/>
  <c r="A167" i="2" l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l="1"/>
  <c r="A199" i="2" s="1"/>
  <c r="A200" i="2" s="1"/>
  <c r="A201" i="2" s="1"/>
  <c r="A202" i="2" s="1"/>
  <c r="A203" i="2" s="1"/>
  <c r="A204" i="2" l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l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</calcChain>
</file>

<file path=xl/sharedStrings.xml><?xml version="1.0" encoding="utf-8"?>
<sst xmlns="http://schemas.openxmlformats.org/spreadsheetml/2006/main" count="499" uniqueCount="269">
  <si>
    <t>Nr.
crt.</t>
  </si>
  <si>
    <t>Indicatori/Ordonatori de credite</t>
  </si>
  <si>
    <t>Cod</t>
  </si>
  <si>
    <t>Impozit pe profit</t>
  </si>
  <si>
    <t>01 02</t>
  </si>
  <si>
    <t>Cote defalcate din impozitul pe venit</t>
  </si>
  <si>
    <t>04 02 01</t>
  </si>
  <si>
    <t>04 02 04</t>
  </si>
  <si>
    <t>Sume defalcate din TVA total, din care:</t>
  </si>
  <si>
    <t>11 02</t>
  </si>
  <si>
    <t>11 02 01</t>
  </si>
  <si>
    <t>Sume defalcate din TVA pt drumuri judetene</t>
  </si>
  <si>
    <t>11 02 05</t>
  </si>
  <si>
    <t>Taxe pe utilizarea bunurilor</t>
  </si>
  <si>
    <t>16 02</t>
  </si>
  <si>
    <t>Venituri din proprietate</t>
  </si>
  <si>
    <t>30 02</t>
  </si>
  <si>
    <t>Amenzi, penalizări şi confiscări</t>
  </si>
  <si>
    <t>35 02</t>
  </si>
  <si>
    <t>Diverse venituri</t>
  </si>
  <si>
    <t>Finanţarea drepturilor acordate persoanelor cu handicap</t>
  </si>
  <si>
    <t>42 02 21</t>
  </si>
  <si>
    <t>TOTAL VENITURI</t>
  </si>
  <si>
    <t>Cap 51.02 AUTORITĂŢI PUBLICE</t>
  </si>
  <si>
    <t>51 02</t>
  </si>
  <si>
    <t xml:space="preserve"> Autorităţi Executive</t>
  </si>
  <si>
    <t>Chelt de personal</t>
  </si>
  <si>
    <t>Bunuri şi servicii</t>
  </si>
  <si>
    <t>Cheltuieli de capital</t>
  </si>
  <si>
    <t>Cap 54.02 ALTE SERVICII PUBLICE GENERALE</t>
  </si>
  <si>
    <t>54 02</t>
  </si>
  <si>
    <t>Direcţia Judeţeană Evidenţa Persoanelor</t>
  </si>
  <si>
    <t>54.02</t>
  </si>
  <si>
    <t>Transferuri între unit.ale adm. publice, din care:</t>
  </si>
  <si>
    <t>54.02.51</t>
  </si>
  <si>
    <t>Cheltuieli de personal</t>
  </si>
  <si>
    <t>54.02.10</t>
  </si>
  <si>
    <t>54.02.20</t>
  </si>
  <si>
    <t>Serviciul Public Salvamont</t>
  </si>
  <si>
    <t>54 02 10</t>
  </si>
  <si>
    <t>Bunuri si servicii</t>
  </si>
  <si>
    <t>54 02 20</t>
  </si>
  <si>
    <t>54.02.70</t>
  </si>
  <si>
    <t>Consiliul Judeţean</t>
  </si>
  <si>
    <t>Cap 60.02 APĂRARE NAŢIONALĂ</t>
  </si>
  <si>
    <t>60 02</t>
  </si>
  <si>
    <t>Centrul Militar Zonal</t>
  </si>
  <si>
    <t xml:space="preserve">60 02 20 </t>
  </si>
  <si>
    <t>61 02</t>
  </si>
  <si>
    <t>INSPECTORATUL PENTRU SITUAŢII DE URGENŢĂ</t>
  </si>
  <si>
    <t>61 02 20</t>
  </si>
  <si>
    <t>Cap 65.02 ÎNVĂŢĂMÂNT</t>
  </si>
  <si>
    <t>65 02</t>
  </si>
  <si>
    <t xml:space="preserve">65 02 </t>
  </si>
  <si>
    <t>65 02 20</t>
  </si>
  <si>
    <t xml:space="preserve">Bunuri şi servicii </t>
  </si>
  <si>
    <t>Centrul Judeţean de Resurse şi Asistenţă Educaţională</t>
  </si>
  <si>
    <t>Asistenţă socială</t>
  </si>
  <si>
    <t>65 02 57</t>
  </si>
  <si>
    <t>Cap 66 02 SĂNĂTATE</t>
  </si>
  <si>
    <t>66 02</t>
  </si>
  <si>
    <t>Spitale- total, din care:</t>
  </si>
  <si>
    <t>Cap.67 02 CULTURA, RECREERE, RELIGIE</t>
  </si>
  <si>
    <t>67 02</t>
  </si>
  <si>
    <t>Cap.67 02 CULTURA</t>
  </si>
  <si>
    <t>Filarmonica de Stat Transilvania</t>
  </si>
  <si>
    <t>Transferuri între unităţi ale admin.publice,din care:</t>
  </si>
  <si>
    <t>67 02 51</t>
  </si>
  <si>
    <t>67 02 10</t>
  </si>
  <si>
    <t>67 02 20</t>
  </si>
  <si>
    <t>Teatrul de Păpuşi "Puck"</t>
  </si>
  <si>
    <t xml:space="preserve">67 02 10 </t>
  </si>
  <si>
    <t>Muzeul de Artă</t>
  </si>
  <si>
    <t>Muzeul Etnografic al Transilvaniei</t>
  </si>
  <si>
    <t>Transferuri între unităţi ale admin.publice, din care:</t>
  </si>
  <si>
    <t>67.02.70</t>
  </si>
  <si>
    <t>Muzeul Memorial"Octavian Goga" Ciucea</t>
  </si>
  <si>
    <t>Şcoala de Artă "Tudor Jarda"</t>
  </si>
  <si>
    <t>Biblioteca Judeţeană "O.Goga"</t>
  </si>
  <si>
    <t>Centrul pt. Conservarea şi Promov.Tradiţiei Populare</t>
  </si>
  <si>
    <t>Revista de cultură "TRIBUNA"</t>
  </si>
  <si>
    <t>Revista de cultură "MÜVELÖDÉS"</t>
  </si>
  <si>
    <t>67 02 70</t>
  </si>
  <si>
    <t>Cap.67 02 RELIGIE</t>
  </si>
  <si>
    <t>Culte - contribuţii ptr. plata personal neclerical</t>
  </si>
  <si>
    <t>Alte cheltuieli</t>
  </si>
  <si>
    <t>67 02 59</t>
  </si>
  <si>
    <t>Cap 68 02 -ASIGURĂRI ŞI ASISTENŢĂ SOCIALĂ</t>
  </si>
  <si>
    <t>68 02</t>
  </si>
  <si>
    <t xml:space="preserve">Direcţia Generală de Asistenţă Socială şi Protecţia Copilului </t>
  </si>
  <si>
    <t xml:space="preserve">68 02 </t>
  </si>
  <si>
    <t>68 02 10</t>
  </si>
  <si>
    <t>68 02 20</t>
  </si>
  <si>
    <t>Transferuri între unităţi ale administraţiei publice</t>
  </si>
  <si>
    <t>68.02.70</t>
  </si>
  <si>
    <t>Cap 70 02 SERVICII ŞI DEZVOLTARE PUBLICĂ</t>
  </si>
  <si>
    <t>70 02</t>
  </si>
  <si>
    <t>70.02.70</t>
  </si>
  <si>
    <t>Cap 80 02 ACŢIUNI GENERALE ECONOMICE</t>
  </si>
  <si>
    <t>80 02</t>
  </si>
  <si>
    <t>Cap 84 02 TRANSPORTURI</t>
  </si>
  <si>
    <t>84 02</t>
  </si>
  <si>
    <t>Cap 61.02 ORDINE PUBLICĂ ŞI SIGURANTA NAŢIONALĂ</t>
  </si>
  <si>
    <t>Cap 74 02 PROTECŢIA MEDIULUI</t>
  </si>
  <si>
    <t>74 02</t>
  </si>
  <si>
    <t>65 02 70</t>
  </si>
  <si>
    <t>Cheltuieli de capital-Spitale</t>
  </si>
  <si>
    <t>mii lei</t>
  </si>
  <si>
    <t>Şcoala Gimnazială Specială Pt.Deficienţi de Auz Kozmutza Flora</t>
  </si>
  <si>
    <t>Liceul Tehnologic Special pentru Deficienţi de Auz</t>
  </si>
  <si>
    <t>Liceul Special pentru Deficienţi de Vedere</t>
  </si>
  <si>
    <t>Şcoala Gimnazială Specială Transilvania- Baciu</t>
  </si>
  <si>
    <t xml:space="preserve">Şcoala Gimnazială Specială Centru de Resurse şi Documentare în Ed.Incluzivă/integrată  </t>
  </si>
  <si>
    <t xml:space="preserve">Şcoala Gimnazială Specială Huedin </t>
  </si>
  <si>
    <t>Gradiniţa Specială Cluj-Napoca</t>
  </si>
  <si>
    <t xml:space="preserve">Total şcoli, din care: </t>
  </si>
  <si>
    <t>66 02 51D</t>
  </si>
  <si>
    <t xml:space="preserve">Alte transferuri </t>
  </si>
  <si>
    <t>68 02 51 F</t>
  </si>
  <si>
    <t>55 F</t>
  </si>
  <si>
    <t>51 F</t>
  </si>
  <si>
    <t>51 D</t>
  </si>
  <si>
    <t>CJC- cheltuieli de capital</t>
  </si>
  <si>
    <t>80 02 70</t>
  </si>
  <si>
    <t>STPS</t>
  </si>
  <si>
    <t xml:space="preserve"> CJC- D. A. D. P. P.</t>
  </si>
  <si>
    <t>84 02 20</t>
  </si>
  <si>
    <t>33 02</t>
  </si>
  <si>
    <t>Venituri din prestări de servicii şi alte activităţi</t>
  </si>
  <si>
    <t>74 02 58</t>
  </si>
  <si>
    <t>Proiecte FEN 2014-2020</t>
  </si>
  <si>
    <t>Sume defalcate din TVA pt cămine persoane vârstnice</t>
  </si>
  <si>
    <t>TOTAL CHELTUIELI, din care:</t>
  </si>
  <si>
    <t>Asistență socială</t>
  </si>
  <si>
    <t>84 02  30</t>
  </si>
  <si>
    <t>Dobanzi</t>
  </si>
  <si>
    <t>Programul pentru școli al României</t>
  </si>
  <si>
    <t>Drepturile copiilor cu CES care frecventează învățământul special</t>
  </si>
  <si>
    <t>67 02 58</t>
  </si>
  <si>
    <t>84 02 58</t>
  </si>
  <si>
    <t>ATOP</t>
  </si>
  <si>
    <t>Cap.87.02 Alte actiuni economice</t>
  </si>
  <si>
    <t>87 02</t>
  </si>
  <si>
    <t>87 02 58</t>
  </si>
  <si>
    <t>Sume aloc. din cote def. din imp.venit pt echilibrarea bugetelor locale</t>
  </si>
  <si>
    <t>Sume aferente persoanelor cu handicap neîncadrate</t>
  </si>
  <si>
    <t>70 02 55F</t>
  </si>
  <si>
    <t>68 02 59</t>
  </si>
  <si>
    <t>84 02 70</t>
  </si>
  <si>
    <t>65 02 58</t>
  </si>
  <si>
    <t>Liceul Tehnologic Special Dej</t>
  </si>
  <si>
    <t>66.02.58</t>
  </si>
  <si>
    <t xml:space="preserve">Sume defalcate din TVA pt. învăţământ special </t>
  </si>
  <si>
    <t xml:space="preserve">Sume defalcate din TVA pt.Serv.de Evidenţa Populaţiei </t>
  </si>
  <si>
    <t>Sume defalcate din TVA pt. personalul neclerical</t>
  </si>
  <si>
    <t>Sume defalcate din TVA pt. finanțarea culturii</t>
  </si>
  <si>
    <t>Fond de rezervă - Fond II D</t>
  </si>
  <si>
    <t>36 02 50</t>
  </si>
  <si>
    <t xml:space="preserve">Alte venituri </t>
  </si>
  <si>
    <t>Proiect FEN-Creșterea eficienței energetice a clădirilor cantină și internat din cadrul Liceului Tehnologic Special SAMUS (POR 2014-2020)</t>
  </si>
  <si>
    <t>Proiect FEN-Creșterea eficienței energetice a clădirilor școală, atelier și sala de sport cu baza de recuperare din cadrul Liceului Tehnologic Special SAMUS (POR 2014-2020)</t>
  </si>
  <si>
    <t>Proiect FEN Școala Specială Centru de Resurse și Documentare în Educația Incluzivă/Integrată</t>
  </si>
  <si>
    <t>Proiect FEN Școala Gimnazială Specială Huedin</t>
  </si>
  <si>
    <t>Proiect FEN Școala Gimnazială Specială pentru Deficienți de Auz Kozmutza  Flora</t>
  </si>
  <si>
    <t>Proiect FEN Centrul Școlar pentru Educație Incluzivă</t>
  </si>
  <si>
    <t>CJC-Proiect Creșterea eficienței energetice la clădirile Secției Pediatrie II, Corpurile C1 ȘI C2 din cadrul Spitalului Clinic de Urgență pentru Copii Cluj-Napoca (POR 2014-2020)</t>
  </si>
  <si>
    <t xml:space="preserve">CJC Proiect FEN - "Restaurarea, conservarea și punerea în valoare a Ansamblului Monument Istoric Castel Banffy", Sat Răscruci, Comuna Bonțida, Județul Cluj (POR 2014-2020)  </t>
  </si>
  <si>
    <t>Proiect FEN - "Fazarea proiectului Sistem de management integrat al deşeurilor în Judeţul Cluj" (POIM 2014-2020) FC 5803</t>
  </si>
  <si>
    <t>Îmbunătățirea infrastructurii rutiere de importanță regională - Traseu Regional Transilvania Nord, Drumul Apuseni, prin modernizarea DJ108K (limita jud.Bihor - Baraj Drăgan) de la km. 26+455 la km. 29+495 și DJ 764B (baraj Drăgan - intersecție DN1) de la km. 0+000 la km. 22+164,500 (POR 2014-2020)</t>
  </si>
  <si>
    <t>Îmbunătățirea infrastructurii rutiere de importanță regională - Traseu Regional Transilvania Nord, Drumul Bistriței, prin modernizarea și reabilitarea DJ 109 (intersecție DN 1C  - limita jud. Sălaj) de la km. 0+000 la km. 31+976 (POR 2014-2020)</t>
  </si>
  <si>
    <t>Îmbunătățirea infrastructurii rutiere de importanță regională -Traseu Regional Transilvania Nord, Drumul Bistriței, prin modernizarea DJ172A (km. 33+000 - km. 39+452), DJ 161G (km. 0+000 la km. 18+406) și DJ 161 (intersecția DN16) - Gădălin - Bonțida - DN 1C (km. 0+000 la km. 16+933,100) (POR 2014-2020)</t>
  </si>
  <si>
    <t xml:space="preserve">Proiect FEN-TEAM-UP Progres în calitatea îngrijirii alternative a copiilor (FSE 5802-POCU) </t>
  </si>
  <si>
    <t>68.02.58</t>
  </si>
  <si>
    <t>Județul Cluj - SMART Territory</t>
  </si>
  <si>
    <t>66 02 58</t>
  </si>
  <si>
    <t>Proiect FEN-Venus-Împreună pentru o viață în siguranță</t>
  </si>
  <si>
    <t>51.02.20</t>
  </si>
  <si>
    <t>51.02.10</t>
  </si>
  <si>
    <t xml:space="preserve">51.02.59 </t>
  </si>
  <si>
    <t>51.02.70</t>
  </si>
  <si>
    <t xml:space="preserve">Sume defalcate din TVA pt. sustinerea sistemului de protecție a copilului </t>
  </si>
  <si>
    <t>Sume defalcate din TVA pt. finantarea centrelor publice pt. persoane adulte cu handicap</t>
  </si>
  <si>
    <t>36 02 06</t>
  </si>
  <si>
    <t xml:space="preserve">CJC-Extinderea si modernizarea Ambulatoriului Clinic Psihiatrie Pediatrică din cadrul Spitalului Clinic de Urgență pentru Copii Cluj-Napoca </t>
  </si>
  <si>
    <t>Dotare UPU Spitalul Clinic de Urgență pentru Copii Cluj</t>
  </si>
  <si>
    <t>Dotarea Ambulatoriului Spitalului Clinic Județean de Urgență Cluj</t>
  </si>
  <si>
    <t>CJC- RATA CREDIT</t>
  </si>
  <si>
    <t>CJC-DOBANDA CREDIT</t>
  </si>
  <si>
    <t>84 02 81</t>
  </si>
  <si>
    <t>Rambursari de credite</t>
  </si>
  <si>
    <t>Subvenţii de la alte administraţii</t>
  </si>
  <si>
    <t>43 02</t>
  </si>
  <si>
    <t>Subvenţii de la  bug de stat necesare susţinerii derulării proiectelor</t>
  </si>
  <si>
    <t>42 02 69</t>
  </si>
  <si>
    <t>Fondul European de Dezvoltare Regională</t>
  </si>
  <si>
    <t>48 02 01</t>
  </si>
  <si>
    <t>Fondul Social European</t>
  </si>
  <si>
    <t>48 02 02</t>
  </si>
  <si>
    <t>Fondul de coeziune</t>
  </si>
  <si>
    <t>48 02 03</t>
  </si>
  <si>
    <t>Sume FEN cadru financiar 2014-2020, total din care:</t>
  </si>
  <si>
    <t>48 02</t>
  </si>
  <si>
    <t xml:space="preserve">CJC-Proiect Restaurarea anvelopei Palatului Reduta, Muzeul Etnografic al Transilvaniei, CJC partener </t>
  </si>
  <si>
    <t>Fond rezervă</t>
  </si>
  <si>
    <t xml:space="preserve">    BUGETUL LOCAL  AL JUDEŢULUI CLUJ PE ANUL 2021 PE CAPITOLE, SUBCAPITOLE ȘI TITLURI </t>
  </si>
  <si>
    <t>Sume defalcate din TVA-Burse învățământ special</t>
  </si>
  <si>
    <t>Sume defalcate din TVA pentru echilibrare-Spital Clinic Județean-Neurochirurgie</t>
  </si>
  <si>
    <t>11 02 06</t>
  </si>
  <si>
    <t>Subvenții de la Bugetul de stat pentru carantină</t>
  </si>
  <si>
    <t>42 02 80</t>
  </si>
  <si>
    <t>36 02 47</t>
  </si>
  <si>
    <t>Alte venituri pt finanțarea secțiunii de dezvoltare(trageri din credit aprobate MFP 2021)</t>
  </si>
  <si>
    <t>Excedent 31.12.2020</t>
  </si>
  <si>
    <t>Alte cheltuieli-Burse elevi</t>
  </si>
  <si>
    <t>65 02 59</t>
  </si>
  <si>
    <t>Dotarea UPU Spital Copii în contextul pandemiei COVID-19</t>
  </si>
  <si>
    <t>Consolidarea capacitatii Județului Cluj în gestionarea crizei sanitare COVID-19</t>
  </si>
  <si>
    <t>Cheltuieli curente- CJC-carantină</t>
  </si>
  <si>
    <t>66 02 20</t>
  </si>
  <si>
    <t>CJC-cheltuieli de capital-Amenajare si extindere parc etnografic National Romulus Vuia</t>
  </si>
  <si>
    <t>42 02 51</t>
  </si>
  <si>
    <t>Sume primite de la bugetul de stat pentru finantarea unor programe de interes national destinate sectiunii de dezvoltare a bugetului local</t>
  </si>
  <si>
    <t xml:space="preserve">Parc Industrial TETAROM I, IV, </t>
  </si>
  <si>
    <t>Majorare capital social-Univers T</t>
  </si>
  <si>
    <t>Anexa nr. 2</t>
  </si>
  <si>
    <t xml:space="preserve">                                      PREȘEDINTE</t>
  </si>
  <si>
    <t>Contrasemnează:</t>
  </si>
  <si>
    <t>SECRETAR GENERAL AL JUDEȚULUI</t>
  </si>
  <si>
    <t xml:space="preserve">                                         ALIN TIȘE</t>
  </si>
  <si>
    <t>SIMONA GACI</t>
  </si>
  <si>
    <t>Sume defalcate din TVA pt. fin.chelt.descentralizate la nivelul judeţelor, total din care:</t>
  </si>
  <si>
    <t>Transferuri între unit. ale adm. publice</t>
  </si>
  <si>
    <t>Școala Profesională Specială  SAMUS</t>
  </si>
  <si>
    <t>Centrul  Şcolar pentru Educaţie Incluzivă</t>
  </si>
  <si>
    <t xml:space="preserve"> Modernizarea și reabilitarea Traseului Județean 1 format din sectoare de drum ale DJ 107N, DJ 107M  si DJ 107L, parte a Traseului Regional Transilvania de Nord (POR 2014-2020)</t>
  </si>
  <si>
    <t xml:space="preserve"> Modernizarea și reabilitarea Traseului Județean 2 format din sectoare de drum ale DJ 108D, DJ 105T  si DJ 109A, parte a Traseului Regional Transilvania de Nord (POR 2014-2020)</t>
  </si>
  <si>
    <t xml:space="preserve"> Modernizarea și reabilitarea Traseului Județean 3 format din sectoare de drum ale DJ 161H, DJ150, DJ 161A și DJ 151C  parte a Traseului Regional Transilvania de Nord (POR 2014-2020)</t>
  </si>
  <si>
    <t xml:space="preserve"> Modernizarea și reabilitarea Traseului Județean 4 format din sectoare de drum ale  DJ107P si DJ 107N,  parte a Traseului Regional Transilvania de Nord ( POR 2014-2020)</t>
  </si>
  <si>
    <t xml:space="preserve"> Modernizarea și reabilitarea Traseului Județean 5 format din sectoare de drum ale DJ 108 C, parte a Traseului Regional Transilvania de Nord (POR 2014-2020)</t>
  </si>
  <si>
    <t xml:space="preserve"> Modernizarea și reabilitarea Traseului Județean 6 format din sectoare de drum ale DJ 109B si DJ 109D,  parte a Traseului Regional Transilvania de Nord (POR 2014-2020)</t>
  </si>
  <si>
    <t xml:space="preserve"> Modernizarea și reabilitarea Traseului Județean 7 format din sectoare de drum ale DJ 161C,  parte a Traseului Regional Transilvania de Nord (POR 2014-2020)</t>
  </si>
  <si>
    <t xml:space="preserve"> Modernizarea și reabilitarea Traseului Județean 8 format din sectoare de drum ale DJ 161B și DJ 107F,  parte a Traseului Regional Transilvania de Nord (POR 2014-2020)</t>
  </si>
  <si>
    <t xml:space="preserve"> Modernizarea și reabilitarea Traseului Județean 9 format din sectoare de drum ale DJ 103N și DJ 103J,  parte a Traseului Regional Transilvania de Nord (POR 2014-2020)</t>
  </si>
  <si>
    <t xml:space="preserve"> BUGET APROBAT  2021</t>
  </si>
  <si>
    <t>INFLUENȚE</t>
  </si>
  <si>
    <t>BUGET RECTIFICAT 2021</t>
  </si>
  <si>
    <t>Proiect FEN</t>
  </si>
  <si>
    <t>Fond rezervă, din care alocat:</t>
  </si>
  <si>
    <t>Unități administrativ-teritoriale</t>
  </si>
  <si>
    <t>54 02 51</t>
  </si>
  <si>
    <t xml:space="preserve">Subvenții pt. realizarea act de colectare, transport, depozitare și neutralizare a deșeurilor de origine animală </t>
  </si>
  <si>
    <t>42 02 73</t>
  </si>
  <si>
    <t>Cap 83 02 AGRICULTURĂ, SILVICULTURĂ</t>
  </si>
  <si>
    <t>83 02</t>
  </si>
  <si>
    <t>83 02 20</t>
  </si>
  <si>
    <t>Donații și sponsorizări</t>
  </si>
  <si>
    <t>37 02 01</t>
  </si>
  <si>
    <t>Subvenții din veniturile proprii ale Ministerului Sănătății către bugetele locale pt. finanțarea aparaturii medicale în sănătate</t>
  </si>
  <si>
    <t>42 02 18 01</t>
  </si>
  <si>
    <t>Subvenții primite din Fondul de intervenție</t>
  </si>
  <si>
    <t>42 02 28</t>
  </si>
  <si>
    <t>Sume alocate pentru stimulentul de risc</t>
  </si>
  <si>
    <t>42 02 82</t>
  </si>
  <si>
    <t>60 02 70</t>
  </si>
  <si>
    <t>Cheltuieli curente- Spitale</t>
  </si>
  <si>
    <t>66 02 51F</t>
  </si>
  <si>
    <t>Transferuri curente în străinătate</t>
  </si>
  <si>
    <t>54 02 55F</t>
  </si>
  <si>
    <t>la Hotărârea nr. 155/2021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</si>
</sst>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charset val="238"/>
    </font>
    <font>
      <sz val="10"/>
      <name val="Arial"/>
      <family val="2"/>
    </font>
    <font>
      <b/>
      <sz val="11"/>
      <name val="Montserrat Light"/>
    </font>
    <font>
      <sz val="11"/>
      <name val="Montserrat Light"/>
    </font>
    <font>
      <b/>
      <i/>
      <sz val="11"/>
      <name val="Montserrat Light"/>
    </font>
    <font>
      <b/>
      <sz val="11"/>
      <name val="Montserrat"/>
    </font>
    <font>
      <sz val="11"/>
      <name val="Montserrat"/>
    </font>
    <font>
      <sz val="11"/>
      <name val="Cambria"/>
      <family val="1"/>
      <charset val="238"/>
      <scheme val="major"/>
    </font>
    <font>
      <b/>
      <sz val="11"/>
      <name val="Cambria"/>
      <family val="1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3" fillId="0" borderId="0" xfId="0" applyFont="1"/>
    <xf numFmtId="0" fontId="2" fillId="0" borderId="0" xfId="1" applyFont="1"/>
    <xf numFmtId="15" fontId="2" fillId="0" borderId="0" xfId="1" applyNumberFormat="1" applyFont="1" applyAlignment="1">
      <alignment horizontal="center" vertical="center"/>
    </xf>
    <xf numFmtId="14" fontId="2" fillId="0" borderId="0" xfId="1" applyNumberFormat="1" applyFont="1" applyAlignment="1">
      <alignment horizontal="left"/>
    </xf>
    <xf numFmtId="15" fontId="2" fillId="0" borderId="0" xfId="1" applyNumberFormat="1" applyFont="1" applyAlignment="1"/>
    <xf numFmtId="0" fontId="2" fillId="0" borderId="0" xfId="0" applyFont="1" applyAlignment="1">
      <alignment horizontal="right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/>
    <xf numFmtId="49" fontId="3" fillId="0" borderId="1" xfId="1" applyNumberFormat="1" applyFont="1" applyBorder="1" applyAlignment="1">
      <alignment horizontal="left"/>
    </xf>
    <xf numFmtId="0" fontId="3" fillId="0" borderId="1" xfId="0" applyFont="1" applyBorder="1"/>
    <xf numFmtId="0" fontId="3" fillId="0" borderId="1" xfId="1" applyFont="1" applyBorder="1" applyAlignment="1">
      <alignment wrapText="1"/>
    </xf>
    <xf numFmtId="0" fontId="3" fillId="0" borderId="0" xfId="0" applyFont="1" applyBorder="1"/>
    <xf numFmtId="0" fontId="3" fillId="0" borderId="0" xfId="1" applyFont="1" applyBorder="1" applyAlignment="1">
      <alignment wrapText="1"/>
    </xf>
    <xf numFmtId="0" fontId="3" fillId="3" borderId="1" xfId="1" applyFont="1" applyFill="1" applyBorder="1" applyAlignment="1">
      <alignment wrapText="1"/>
    </xf>
    <xf numFmtId="4" fontId="3" fillId="0" borderId="1" xfId="0" applyNumberFormat="1" applyFont="1" applyBorder="1"/>
    <xf numFmtId="0" fontId="2" fillId="0" borderId="1" xfId="1" applyFont="1" applyBorder="1"/>
    <xf numFmtId="4" fontId="2" fillId="0" borderId="1" xfId="0" applyNumberFormat="1" applyFont="1" applyBorder="1"/>
    <xf numFmtId="0" fontId="2" fillId="0" borderId="1" xfId="1" applyFont="1" applyBorder="1" applyAlignment="1">
      <alignment wrapText="1"/>
    </xf>
    <xf numFmtId="0" fontId="2" fillId="0" borderId="1" xfId="1" applyFont="1" applyBorder="1" applyAlignment="1">
      <alignment horizontal="right"/>
    </xf>
    <xf numFmtId="4" fontId="2" fillId="3" borderId="1" xfId="0" applyNumberFormat="1" applyFont="1" applyFill="1" applyBorder="1"/>
    <xf numFmtId="4" fontId="3" fillId="3" borderId="1" xfId="0" applyNumberFormat="1" applyFont="1" applyFill="1" applyBorder="1"/>
    <xf numFmtId="4" fontId="3" fillId="0" borderId="0" xfId="0" applyNumberFormat="1" applyFont="1"/>
    <xf numFmtId="0" fontId="3" fillId="0" borderId="1" xfId="1" applyFont="1" applyBorder="1" applyAlignment="1">
      <alignment horizontal="left"/>
    </xf>
    <xf numFmtId="0" fontId="2" fillId="0" borderId="1" xfId="1" applyFont="1" applyBorder="1" applyAlignment="1">
      <alignment horizontal="left"/>
    </xf>
    <xf numFmtId="0" fontId="4" fillId="0" borderId="1" xfId="1" applyFont="1" applyBorder="1"/>
    <xf numFmtId="4" fontId="2" fillId="0" borderId="5" xfId="0" applyNumberFormat="1" applyFont="1" applyBorder="1"/>
    <xf numFmtId="0" fontId="2" fillId="2" borderId="1" xfId="0" applyFont="1" applyFill="1" applyBorder="1" applyAlignment="1">
      <alignment vertical="center" wrapText="1"/>
    </xf>
    <xf numFmtId="0" fontId="2" fillId="0" borderId="1" xfId="1" applyFont="1" applyBorder="1" applyAlignment="1">
      <alignment vertical="center"/>
    </xf>
    <xf numFmtId="0" fontId="3" fillId="0" borderId="0" xfId="1" applyFont="1" applyAlignment="1">
      <alignment horizontal="center" vertical="center"/>
    </xf>
    <xf numFmtId="0" fontId="2" fillId="0" borderId="0" xfId="0" applyFont="1"/>
    <xf numFmtId="0" fontId="3" fillId="0" borderId="0" xfId="1" applyFont="1" applyBorder="1"/>
    <xf numFmtId="0" fontId="3" fillId="0" borderId="0" xfId="1" applyFont="1"/>
    <xf numFmtId="2" fontId="3" fillId="0" borderId="1" xfId="0" applyNumberFormat="1" applyFont="1" applyBorder="1"/>
    <xf numFmtId="0" fontId="3" fillId="0" borderId="0" xfId="0" applyFont="1" applyAlignment="1">
      <alignment horizontal="center" vertical="center"/>
    </xf>
    <xf numFmtId="0" fontId="6" fillId="0" borderId="0" xfId="0" applyFont="1"/>
    <xf numFmtId="0" fontId="5" fillId="0" borderId="0" xfId="1" applyFont="1"/>
    <xf numFmtId="0" fontId="5" fillId="0" borderId="0" xfId="1" applyFont="1" applyAlignment="1">
      <alignment vertical="center" wrapText="1"/>
    </xf>
    <xf numFmtId="0" fontId="5" fillId="0" borderId="0" xfId="0" applyFont="1" applyAlignment="1"/>
    <xf numFmtId="0" fontId="3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4" fontId="2" fillId="0" borderId="0" xfId="0" applyNumberFormat="1" applyFont="1" applyBorder="1"/>
    <xf numFmtId="0" fontId="7" fillId="0" borderId="1" xfId="1" applyFont="1" applyBorder="1"/>
    <xf numFmtId="0" fontId="8" fillId="0" borderId="0" xfId="1" applyFont="1" applyBorder="1"/>
    <xf numFmtId="0" fontId="7" fillId="0" borderId="0" xfId="1" applyFont="1" applyBorder="1"/>
    <xf numFmtId="0" fontId="5" fillId="0" borderId="0" xfId="1" applyFont="1" applyAlignment="1"/>
    <xf numFmtId="0" fontId="3" fillId="0" borderId="0" xfId="0" applyFont="1" applyAlignment="1">
      <alignment horizontal="center" vertical="center"/>
    </xf>
    <xf numFmtId="0" fontId="5" fillId="0" borderId="0" xfId="1" applyFont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5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5" fillId="0" borderId="0" xfId="1" applyFont="1" applyAlignment="1">
      <alignment horizontal="center" wrapText="1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0" xfId="1" applyFont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1181100</xdr:colOff>
      <xdr:row>0</xdr:row>
      <xdr:rowOff>76200</xdr:rowOff>
    </xdr:from>
    <xdr:to>
      <xdr:col>4</xdr:col>
      <xdr:colOff>274320</xdr:colOff>
      <xdr:row>0</xdr:row>
      <xdr:rowOff>937260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36934A27-3B00-4F95-BC80-9D68EDFF2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76200"/>
          <a:ext cx="435102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267"/>
  <sheetViews>
    <sheetView tabSelected="1" zoomScaleNormal="100" workbookViewId="0">
      <selection activeCell="F57" sqref="F57"/>
    </sheetView>
  </sheetViews>
  <sheetFormatPr defaultColWidth="9.109375" defaultRowHeight="16.8" x14ac:dyDescent="0.4"/>
  <cols>
    <col min="1" max="1" width="5.5546875" style="34" customWidth="1"/>
    <col min="2" max="2" width="49.44140625" style="1" customWidth="1"/>
    <col min="3" max="3" width="12.33203125" style="1" customWidth="1"/>
    <col min="4" max="4" width="14.88671875" style="1" customWidth="1"/>
    <col min="5" max="5" width="12.33203125" style="1" customWidth="1"/>
    <col min="6" max="6" width="16.33203125" style="1" customWidth="1"/>
    <col min="7" max="12" width="9.109375" style="1"/>
    <col min="13" max="13" width="35.44140625" style="1" customWidth="1"/>
    <col min="14" max="16384" width="9.109375" style="1"/>
  </cols>
  <sheetData>
    <row r="1" spans="1:6" ht="85.8" customHeight="1" x14ac:dyDescent="0.4">
      <c r="A1" s="46"/>
      <c r="B1" s="46"/>
      <c r="C1" s="46"/>
      <c r="D1" s="46"/>
      <c r="E1" s="46"/>
      <c r="F1" s="46"/>
    </row>
    <row r="2" spans="1:6" x14ac:dyDescent="0.4">
      <c r="A2" s="51"/>
      <c r="B2" s="51"/>
      <c r="C2" s="38" t="s">
        <v>224</v>
      </c>
      <c r="D2" s="38"/>
      <c r="E2" s="38"/>
    </row>
    <row r="3" spans="1:6" x14ac:dyDescent="0.4">
      <c r="A3" s="51"/>
      <c r="B3" s="51"/>
      <c r="C3" s="38" t="s">
        <v>268</v>
      </c>
      <c r="D3" s="38"/>
      <c r="E3" s="35"/>
    </row>
    <row r="4" spans="1:6" x14ac:dyDescent="0.4">
      <c r="A4" s="51"/>
      <c r="B4" s="51"/>
      <c r="C4" s="36"/>
      <c r="D4" s="35"/>
      <c r="E4" s="35"/>
    </row>
    <row r="5" spans="1:6" ht="39" customHeight="1" x14ac:dyDescent="0.4">
      <c r="A5" s="37"/>
      <c r="B5" s="53" t="s">
        <v>204</v>
      </c>
      <c r="C5" s="53"/>
      <c r="D5" s="53"/>
      <c r="E5" s="35"/>
    </row>
    <row r="6" spans="1:6" x14ac:dyDescent="0.4">
      <c r="A6" s="3"/>
      <c r="B6" s="4"/>
      <c r="C6" s="5"/>
      <c r="D6" s="6"/>
      <c r="F6" s="6" t="s">
        <v>107</v>
      </c>
    </row>
    <row r="7" spans="1:6" ht="15.75" customHeight="1" x14ac:dyDescent="0.4">
      <c r="A7" s="57" t="s">
        <v>0</v>
      </c>
      <c r="B7" s="54" t="s">
        <v>1</v>
      </c>
      <c r="C7" s="54" t="s">
        <v>2</v>
      </c>
      <c r="D7" s="57" t="s">
        <v>243</v>
      </c>
      <c r="E7" s="61" t="s">
        <v>244</v>
      </c>
      <c r="F7" s="48" t="s">
        <v>245</v>
      </c>
    </row>
    <row r="8" spans="1:6" x14ac:dyDescent="0.4">
      <c r="A8" s="58"/>
      <c r="B8" s="55"/>
      <c r="C8" s="55"/>
      <c r="D8" s="58"/>
      <c r="E8" s="62"/>
      <c r="F8" s="49"/>
    </row>
    <row r="9" spans="1:6" ht="15.6" customHeight="1" x14ac:dyDescent="0.4">
      <c r="A9" s="58"/>
      <c r="B9" s="55"/>
      <c r="C9" s="55"/>
      <c r="D9" s="58"/>
      <c r="E9" s="62"/>
      <c r="F9" s="49"/>
    </row>
    <row r="10" spans="1:6" ht="20.399999999999999" customHeight="1" x14ac:dyDescent="0.4">
      <c r="A10" s="59"/>
      <c r="B10" s="56"/>
      <c r="C10" s="56"/>
      <c r="D10" s="59"/>
      <c r="E10" s="63"/>
      <c r="F10" s="50"/>
    </row>
    <row r="11" spans="1:6" x14ac:dyDescent="0.4">
      <c r="A11" s="7">
        <v>1</v>
      </c>
      <c r="B11" s="8" t="s">
        <v>3</v>
      </c>
      <c r="C11" s="9" t="s">
        <v>4</v>
      </c>
      <c r="D11" s="15">
        <v>3532</v>
      </c>
      <c r="E11" s="10"/>
      <c r="F11" s="15">
        <f>D11+E11</f>
        <v>3532</v>
      </c>
    </row>
    <row r="12" spans="1:6" ht="22.5" customHeight="1" x14ac:dyDescent="0.4">
      <c r="A12" s="7">
        <f t="shared" ref="A12:A91" si="0">A11+1</f>
        <v>2</v>
      </c>
      <c r="B12" s="11" t="s">
        <v>5</v>
      </c>
      <c r="C12" s="8" t="s">
        <v>6</v>
      </c>
      <c r="D12" s="15">
        <v>196989</v>
      </c>
      <c r="E12" s="15">
        <v>8285</v>
      </c>
      <c r="F12" s="15">
        <f t="shared" ref="F12:F81" si="1">D12+E12</f>
        <v>205274</v>
      </c>
    </row>
    <row r="13" spans="1:6" ht="39.6" customHeight="1" x14ac:dyDescent="0.4">
      <c r="A13" s="7">
        <f t="shared" si="0"/>
        <v>3</v>
      </c>
      <c r="B13" s="11" t="s">
        <v>144</v>
      </c>
      <c r="C13" s="8" t="s">
        <v>7</v>
      </c>
      <c r="D13" s="21">
        <v>27579</v>
      </c>
      <c r="E13" s="15">
        <v>1160</v>
      </c>
      <c r="F13" s="15">
        <f t="shared" si="1"/>
        <v>28739</v>
      </c>
    </row>
    <row r="14" spans="1:6" ht="22.95" customHeight="1" x14ac:dyDescent="0.4">
      <c r="A14" s="7">
        <f t="shared" si="0"/>
        <v>4</v>
      </c>
      <c r="B14" s="11" t="s">
        <v>8</v>
      </c>
      <c r="C14" s="8" t="s">
        <v>9</v>
      </c>
      <c r="D14" s="15">
        <f>D15+D26+D27</f>
        <v>111880</v>
      </c>
      <c r="E14" s="15">
        <f>E15+E26+E27</f>
        <v>6076</v>
      </c>
      <c r="F14" s="15">
        <f t="shared" si="1"/>
        <v>117956</v>
      </c>
    </row>
    <row r="15" spans="1:6" ht="53.4" customHeight="1" x14ac:dyDescent="0.4">
      <c r="A15" s="7">
        <f t="shared" si="0"/>
        <v>5</v>
      </c>
      <c r="B15" s="11" t="s">
        <v>230</v>
      </c>
      <c r="C15" s="8" t="s">
        <v>10</v>
      </c>
      <c r="D15" s="15">
        <f>D16+D17+D18+D20+D21+D22+D23+D24+D25+D19</f>
        <v>93014</v>
      </c>
      <c r="E15" s="15">
        <f>E16+E17+E18+E20+E21+E22+E23+E24+E25+E19</f>
        <v>-3168</v>
      </c>
      <c r="F15" s="15">
        <f t="shared" si="1"/>
        <v>89846</v>
      </c>
    </row>
    <row r="16" spans="1:6" ht="21.6" customHeight="1" x14ac:dyDescent="0.4">
      <c r="A16" s="7">
        <f t="shared" si="0"/>
        <v>6</v>
      </c>
      <c r="B16" s="11" t="s">
        <v>136</v>
      </c>
      <c r="C16" s="8" t="s">
        <v>10</v>
      </c>
      <c r="D16" s="15">
        <v>12315</v>
      </c>
      <c r="E16" s="15">
        <v>-4042</v>
      </c>
      <c r="F16" s="15">
        <f t="shared" si="1"/>
        <v>8273</v>
      </c>
    </row>
    <row r="17" spans="1:44" ht="33.6" x14ac:dyDescent="0.4">
      <c r="A17" s="7">
        <f t="shared" si="0"/>
        <v>7</v>
      </c>
      <c r="B17" s="11" t="s">
        <v>137</v>
      </c>
      <c r="C17" s="8" t="s">
        <v>10</v>
      </c>
      <c r="D17" s="15">
        <v>6679</v>
      </c>
      <c r="E17" s="10"/>
      <c r="F17" s="15">
        <f t="shared" si="1"/>
        <v>6679</v>
      </c>
      <c r="L17" s="12"/>
      <c r="M17" s="12"/>
      <c r="N17" s="12"/>
      <c r="O17" s="12"/>
      <c r="P17" s="12"/>
      <c r="Q17" s="12"/>
      <c r="R17" s="12"/>
      <c r="S17" s="12"/>
    </row>
    <row r="18" spans="1:44" s="11" customFormat="1" ht="26.4" customHeight="1" x14ac:dyDescent="0.4">
      <c r="A18" s="7">
        <f t="shared" si="0"/>
        <v>8</v>
      </c>
      <c r="B18" s="11" t="s">
        <v>152</v>
      </c>
      <c r="C18" s="11" t="s">
        <v>10</v>
      </c>
      <c r="D18" s="15">
        <v>6617</v>
      </c>
      <c r="F18" s="15">
        <f t="shared" si="1"/>
        <v>6617</v>
      </c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</row>
    <row r="19" spans="1:44" s="13" customFormat="1" ht="33.6" customHeight="1" x14ac:dyDescent="0.4">
      <c r="A19" s="7">
        <f t="shared" si="0"/>
        <v>9</v>
      </c>
      <c r="B19" s="11" t="s">
        <v>205</v>
      </c>
      <c r="C19" s="11" t="s">
        <v>10</v>
      </c>
      <c r="D19" s="15">
        <v>480</v>
      </c>
      <c r="E19" s="11"/>
      <c r="F19" s="15">
        <f t="shared" si="1"/>
        <v>480</v>
      </c>
    </row>
    <row r="20" spans="1:44" ht="34.950000000000003" customHeight="1" x14ac:dyDescent="0.4">
      <c r="A20" s="7">
        <f t="shared" si="0"/>
        <v>10</v>
      </c>
      <c r="B20" s="11" t="s">
        <v>131</v>
      </c>
      <c r="C20" s="8" t="s">
        <v>10</v>
      </c>
      <c r="D20" s="15">
        <v>428</v>
      </c>
      <c r="E20" s="10"/>
      <c r="F20" s="15">
        <f t="shared" si="1"/>
        <v>428</v>
      </c>
    </row>
    <row r="21" spans="1:44" ht="24.6" customHeight="1" x14ac:dyDescent="0.4">
      <c r="A21" s="7">
        <f t="shared" si="0"/>
        <v>11</v>
      </c>
      <c r="B21" s="11" t="s">
        <v>154</v>
      </c>
      <c r="C21" s="8" t="s">
        <v>10</v>
      </c>
      <c r="D21" s="15">
        <v>19020</v>
      </c>
      <c r="E21" s="15">
        <v>19</v>
      </c>
      <c r="F21" s="15">
        <f t="shared" si="1"/>
        <v>19039</v>
      </c>
    </row>
    <row r="22" spans="1:44" ht="23.4" customHeight="1" x14ac:dyDescent="0.4">
      <c r="A22" s="7">
        <f t="shared" si="0"/>
        <v>12</v>
      </c>
      <c r="B22" s="11" t="s">
        <v>155</v>
      </c>
      <c r="C22" s="8" t="s">
        <v>10</v>
      </c>
      <c r="D22" s="15">
        <v>913</v>
      </c>
      <c r="E22" s="10"/>
      <c r="F22" s="15">
        <f t="shared" si="1"/>
        <v>913</v>
      </c>
    </row>
    <row r="23" spans="1:44" ht="39" customHeight="1" x14ac:dyDescent="0.4">
      <c r="A23" s="7">
        <f t="shared" si="0"/>
        <v>13</v>
      </c>
      <c r="B23" s="11" t="s">
        <v>153</v>
      </c>
      <c r="C23" s="8" t="s">
        <v>10</v>
      </c>
      <c r="D23" s="15">
        <v>507</v>
      </c>
      <c r="E23" s="10"/>
      <c r="F23" s="15">
        <f t="shared" si="1"/>
        <v>507</v>
      </c>
    </row>
    <row r="24" spans="1:44" ht="34.200000000000003" customHeight="1" x14ac:dyDescent="0.4">
      <c r="A24" s="7">
        <f t="shared" si="0"/>
        <v>14</v>
      </c>
      <c r="B24" s="11" t="s">
        <v>180</v>
      </c>
      <c r="C24" s="8" t="s">
        <v>10</v>
      </c>
      <c r="D24" s="15">
        <v>26897</v>
      </c>
      <c r="E24" s="10"/>
      <c r="F24" s="15">
        <f t="shared" si="1"/>
        <v>26897</v>
      </c>
    </row>
    <row r="25" spans="1:44" ht="36" customHeight="1" x14ac:dyDescent="0.4">
      <c r="A25" s="7">
        <f t="shared" si="0"/>
        <v>15</v>
      </c>
      <c r="B25" s="11" t="s">
        <v>181</v>
      </c>
      <c r="C25" s="8" t="s">
        <v>10</v>
      </c>
      <c r="D25" s="15">
        <v>19158</v>
      </c>
      <c r="E25" s="15">
        <v>855</v>
      </c>
      <c r="F25" s="15">
        <f t="shared" si="1"/>
        <v>20013</v>
      </c>
    </row>
    <row r="26" spans="1:44" ht="21" customHeight="1" x14ac:dyDescent="0.4">
      <c r="A26" s="7">
        <f>A25+1</f>
        <v>16</v>
      </c>
      <c r="B26" s="11" t="s">
        <v>11</v>
      </c>
      <c r="C26" s="8" t="s">
        <v>12</v>
      </c>
      <c r="D26" s="15">
        <v>13866</v>
      </c>
      <c r="E26" s="15">
        <v>9244</v>
      </c>
      <c r="F26" s="15">
        <f t="shared" si="1"/>
        <v>23110</v>
      </c>
    </row>
    <row r="27" spans="1:44" ht="33.6" x14ac:dyDescent="0.4">
      <c r="A27" s="7">
        <f t="shared" ref="A27:A40" si="2">A26+1</f>
        <v>17</v>
      </c>
      <c r="B27" s="11" t="s">
        <v>206</v>
      </c>
      <c r="C27" s="8" t="s">
        <v>207</v>
      </c>
      <c r="D27" s="15">
        <v>5000</v>
      </c>
      <c r="E27" s="10"/>
      <c r="F27" s="15">
        <f t="shared" si="1"/>
        <v>5000</v>
      </c>
    </row>
    <row r="28" spans="1:44" ht="18" customHeight="1" x14ac:dyDescent="0.4">
      <c r="A28" s="7">
        <f t="shared" si="2"/>
        <v>18</v>
      </c>
      <c r="B28" s="8" t="s">
        <v>13</v>
      </c>
      <c r="C28" s="8" t="s">
        <v>14</v>
      </c>
      <c r="D28" s="15">
        <v>4000</v>
      </c>
      <c r="E28" s="10"/>
      <c r="F28" s="15">
        <f t="shared" si="1"/>
        <v>4000</v>
      </c>
      <c r="M28" s="42"/>
      <c r="N28" s="42"/>
    </row>
    <row r="29" spans="1:44" ht="19.2" customHeight="1" x14ac:dyDescent="0.4">
      <c r="A29" s="7">
        <f t="shared" si="2"/>
        <v>19</v>
      </c>
      <c r="B29" s="8" t="s">
        <v>15</v>
      </c>
      <c r="C29" s="8" t="s">
        <v>16</v>
      </c>
      <c r="D29" s="15">
        <v>10153</v>
      </c>
      <c r="E29" s="10"/>
      <c r="F29" s="15">
        <f t="shared" si="1"/>
        <v>10153</v>
      </c>
    </row>
    <row r="30" spans="1:44" ht="19.95" customHeight="1" x14ac:dyDescent="0.4">
      <c r="A30" s="7">
        <f t="shared" si="2"/>
        <v>20</v>
      </c>
      <c r="B30" s="11" t="s">
        <v>128</v>
      </c>
      <c r="C30" s="8" t="s">
        <v>127</v>
      </c>
      <c r="D30" s="15">
        <v>2540</v>
      </c>
      <c r="E30" s="10"/>
      <c r="F30" s="15">
        <f t="shared" si="1"/>
        <v>2540</v>
      </c>
    </row>
    <row r="31" spans="1:44" x14ac:dyDescent="0.4">
      <c r="A31" s="7">
        <f t="shared" si="2"/>
        <v>21</v>
      </c>
      <c r="B31" s="8" t="s">
        <v>17</v>
      </c>
      <c r="C31" s="8" t="s">
        <v>18</v>
      </c>
      <c r="D31" s="21">
        <v>550</v>
      </c>
      <c r="E31" s="10"/>
      <c r="F31" s="15">
        <f t="shared" si="1"/>
        <v>550</v>
      </c>
    </row>
    <row r="32" spans="1:44" x14ac:dyDescent="0.4">
      <c r="A32" s="7">
        <f t="shared" si="2"/>
        <v>22</v>
      </c>
      <c r="B32" s="8" t="s">
        <v>19</v>
      </c>
      <c r="C32" s="8" t="s">
        <v>182</v>
      </c>
      <c r="D32" s="15">
        <v>160</v>
      </c>
      <c r="E32" s="10"/>
      <c r="F32" s="15">
        <f t="shared" si="1"/>
        <v>160</v>
      </c>
    </row>
    <row r="33" spans="1:6" ht="50.4" x14ac:dyDescent="0.4">
      <c r="A33" s="7">
        <f t="shared" si="2"/>
        <v>23</v>
      </c>
      <c r="B33" s="11" t="s">
        <v>211</v>
      </c>
      <c r="C33" s="8" t="s">
        <v>210</v>
      </c>
      <c r="D33" s="15">
        <v>71904.75</v>
      </c>
      <c r="E33" s="10"/>
      <c r="F33" s="15">
        <f t="shared" si="1"/>
        <v>71904.75</v>
      </c>
    </row>
    <row r="34" spans="1:6" x14ac:dyDescent="0.4">
      <c r="A34" s="7">
        <f t="shared" si="2"/>
        <v>24</v>
      </c>
      <c r="B34" s="8" t="s">
        <v>158</v>
      </c>
      <c r="C34" s="8" t="s">
        <v>157</v>
      </c>
      <c r="D34" s="15">
        <v>28074.14</v>
      </c>
      <c r="E34" s="10"/>
      <c r="F34" s="15">
        <f t="shared" si="1"/>
        <v>28074.14</v>
      </c>
    </row>
    <row r="35" spans="1:6" x14ac:dyDescent="0.4">
      <c r="A35" s="7">
        <f t="shared" si="2"/>
        <v>25</v>
      </c>
      <c r="B35" s="8" t="s">
        <v>255</v>
      </c>
      <c r="C35" s="8" t="s">
        <v>256</v>
      </c>
      <c r="D35" s="15">
        <v>58.03</v>
      </c>
      <c r="E35" s="10">
        <v>0</v>
      </c>
      <c r="F35" s="15">
        <f t="shared" si="1"/>
        <v>58.03</v>
      </c>
    </row>
    <row r="36" spans="1:6" ht="57" customHeight="1" x14ac:dyDescent="0.4">
      <c r="A36" s="7">
        <f t="shared" si="2"/>
        <v>26</v>
      </c>
      <c r="B36" s="11" t="s">
        <v>257</v>
      </c>
      <c r="C36" s="8" t="s">
        <v>258</v>
      </c>
      <c r="D36" s="15">
        <v>376</v>
      </c>
      <c r="E36" s="15">
        <v>56</v>
      </c>
      <c r="F36" s="15">
        <f>D36+E36</f>
        <v>432</v>
      </c>
    </row>
    <row r="37" spans="1:6" ht="39" customHeight="1" x14ac:dyDescent="0.4">
      <c r="A37" s="7">
        <f t="shared" si="2"/>
        <v>27</v>
      </c>
      <c r="B37" s="11" t="s">
        <v>20</v>
      </c>
      <c r="C37" s="8" t="s">
        <v>21</v>
      </c>
      <c r="D37" s="15">
        <v>1300</v>
      </c>
      <c r="E37" s="10"/>
      <c r="F37" s="15">
        <f t="shared" si="1"/>
        <v>1300</v>
      </c>
    </row>
    <row r="38" spans="1:6" ht="39" customHeight="1" x14ac:dyDescent="0.4">
      <c r="A38" s="7">
        <f t="shared" si="2"/>
        <v>28</v>
      </c>
      <c r="B38" s="11" t="s">
        <v>259</v>
      </c>
      <c r="C38" s="8" t="s">
        <v>260</v>
      </c>
      <c r="D38" s="15">
        <v>3661</v>
      </c>
      <c r="E38" s="15">
        <v>1624</v>
      </c>
      <c r="F38" s="15">
        <f t="shared" si="1"/>
        <v>5285</v>
      </c>
    </row>
    <row r="39" spans="1:6" ht="67.2" x14ac:dyDescent="0.4">
      <c r="A39" s="7">
        <f t="shared" si="2"/>
        <v>29</v>
      </c>
      <c r="B39" s="14" t="s">
        <v>221</v>
      </c>
      <c r="C39" s="8" t="s">
        <v>220</v>
      </c>
      <c r="D39" s="15">
        <v>552</v>
      </c>
      <c r="E39" s="10"/>
      <c r="F39" s="15">
        <f t="shared" si="1"/>
        <v>552</v>
      </c>
    </row>
    <row r="40" spans="1:6" ht="37.950000000000003" customHeight="1" x14ac:dyDescent="0.4">
      <c r="A40" s="7">
        <f t="shared" si="2"/>
        <v>30</v>
      </c>
      <c r="B40" s="11" t="s">
        <v>192</v>
      </c>
      <c r="C40" s="8" t="s">
        <v>193</v>
      </c>
      <c r="D40" s="21">
        <v>100853.15</v>
      </c>
      <c r="E40" s="10">
        <v>0</v>
      </c>
      <c r="F40" s="15">
        <f>D40+E40</f>
        <v>100853.15</v>
      </c>
    </row>
    <row r="41" spans="1:6" ht="51" customHeight="1" x14ac:dyDescent="0.4">
      <c r="A41" s="7">
        <f t="shared" ref="A41:A46" si="3">A40+1</f>
        <v>31</v>
      </c>
      <c r="B41" s="14" t="s">
        <v>250</v>
      </c>
      <c r="C41" s="14" t="s">
        <v>251</v>
      </c>
      <c r="D41" s="21">
        <v>186</v>
      </c>
      <c r="E41" s="21">
        <v>0</v>
      </c>
      <c r="F41" s="15">
        <f>D41+E41</f>
        <v>186</v>
      </c>
    </row>
    <row r="42" spans="1:6" ht="18" customHeight="1" x14ac:dyDescent="0.4">
      <c r="A42" s="7">
        <f t="shared" si="3"/>
        <v>32</v>
      </c>
      <c r="B42" s="11" t="s">
        <v>208</v>
      </c>
      <c r="C42" s="8" t="s">
        <v>209</v>
      </c>
      <c r="D42" s="15">
        <v>500</v>
      </c>
      <c r="E42" s="10"/>
      <c r="F42" s="15">
        <f t="shared" si="1"/>
        <v>500</v>
      </c>
    </row>
    <row r="43" spans="1:6" ht="18" customHeight="1" x14ac:dyDescent="0.4">
      <c r="A43" s="7">
        <f t="shared" si="3"/>
        <v>33</v>
      </c>
      <c r="B43" s="11" t="s">
        <v>261</v>
      </c>
      <c r="C43" s="8" t="s">
        <v>262</v>
      </c>
      <c r="D43" s="15">
        <v>0</v>
      </c>
      <c r="E43" s="15">
        <v>1901</v>
      </c>
      <c r="F43" s="15">
        <f t="shared" si="1"/>
        <v>1901</v>
      </c>
    </row>
    <row r="44" spans="1:6" ht="24" customHeight="1" x14ac:dyDescent="0.4">
      <c r="A44" s="7">
        <f t="shared" si="3"/>
        <v>34</v>
      </c>
      <c r="B44" s="8" t="s">
        <v>190</v>
      </c>
      <c r="C44" s="8" t="s">
        <v>191</v>
      </c>
      <c r="D44" s="15">
        <v>50</v>
      </c>
      <c r="E44" s="10"/>
      <c r="F44" s="15">
        <f t="shared" si="1"/>
        <v>50</v>
      </c>
    </row>
    <row r="45" spans="1:6" ht="18" customHeight="1" x14ac:dyDescent="0.4">
      <c r="A45" s="7">
        <f t="shared" si="3"/>
        <v>35</v>
      </c>
      <c r="B45" s="11" t="s">
        <v>200</v>
      </c>
      <c r="C45" s="11" t="s">
        <v>201</v>
      </c>
      <c r="D45" s="21">
        <f>D46+D47+D48</f>
        <v>352628.31</v>
      </c>
      <c r="E45" s="21">
        <f>E46+E47+E48</f>
        <v>0</v>
      </c>
      <c r="F45" s="15">
        <f t="shared" si="1"/>
        <v>352628.31</v>
      </c>
    </row>
    <row r="46" spans="1:6" ht="20.25" customHeight="1" x14ac:dyDescent="0.4">
      <c r="A46" s="7">
        <f t="shared" si="3"/>
        <v>36</v>
      </c>
      <c r="B46" s="11" t="s">
        <v>194</v>
      </c>
      <c r="C46" s="8" t="s">
        <v>195</v>
      </c>
      <c r="D46" s="15">
        <v>325588.99</v>
      </c>
      <c r="E46" s="10"/>
      <c r="F46" s="15">
        <f t="shared" si="1"/>
        <v>325588.99</v>
      </c>
    </row>
    <row r="47" spans="1:6" ht="24" customHeight="1" x14ac:dyDescent="0.4">
      <c r="A47" s="7">
        <f t="shared" si="0"/>
        <v>37</v>
      </c>
      <c r="B47" s="8" t="s">
        <v>196</v>
      </c>
      <c r="C47" s="8" t="s">
        <v>197</v>
      </c>
      <c r="D47" s="15">
        <v>2182.31</v>
      </c>
      <c r="E47" s="10"/>
      <c r="F47" s="15">
        <f t="shared" si="1"/>
        <v>2182.31</v>
      </c>
    </row>
    <row r="48" spans="1:6" ht="22.2" customHeight="1" x14ac:dyDescent="0.4">
      <c r="A48" s="7">
        <f t="shared" si="0"/>
        <v>38</v>
      </c>
      <c r="B48" s="8" t="s">
        <v>198</v>
      </c>
      <c r="C48" s="8" t="s">
        <v>199</v>
      </c>
      <c r="D48" s="15">
        <v>24857.01</v>
      </c>
      <c r="E48" s="10"/>
      <c r="F48" s="15">
        <f t="shared" si="1"/>
        <v>24857.01</v>
      </c>
    </row>
    <row r="49" spans="1:15" ht="21.75" customHeight="1" x14ac:dyDescent="0.4">
      <c r="A49" s="7">
        <f t="shared" si="0"/>
        <v>39</v>
      </c>
      <c r="B49" s="16" t="s">
        <v>22</v>
      </c>
      <c r="C49" s="8"/>
      <c r="D49" s="17">
        <f>D11+D12+D13+D14+D28+D29+D30+D31+D32+D34+D37+D39+D40+D44+D45+D33+D42+D38+D36+D35+D41+D43</f>
        <v>917526.38000000012</v>
      </c>
      <c r="E49" s="17">
        <f>E11+E12+E13+E14+E28+E29+E30+E31+E32+E34+E37+E39+E40+E44+E45+E33+E42+E35+E36+E41+E38+E43</f>
        <v>19102</v>
      </c>
      <c r="F49" s="17">
        <f>D49+E49</f>
        <v>936628.38000000012</v>
      </c>
    </row>
    <row r="50" spans="1:15" ht="19.95" customHeight="1" x14ac:dyDescent="0.4">
      <c r="A50" s="7">
        <f t="shared" si="0"/>
        <v>40</v>
      </c>
      <c r="B50" s="16" t="s">
        <v>212</v>
      </c>
      <c r="C50" s="16"/>
      <c r="D50" s="17">
        <v>24180.86</v>
      </c>
      <c r="E50" s="10"/>
      <c r="F50" s="17">
        <f t="shared" si="1"/>
        <v>24180.86</v>
      </c>
    </row>
    <row r="51" spans="1:15" ht="22.95" customHeight="1" x14ac:dyDescent="0.4">
      <c r="A51" s="7">
        <f t="shared" si="0"/>
        <v>41</v>
      </c>
      <c r="B51" s="16" t="s">
        <v>132</v>
      </c>
      <c r="C51" s="8"/>
      <c r="D51" s="17">
        <f>D64+D70+D89+D93+D96+D153+D164+D220+D229+D232+D237+D239+D257+D234</f>
        <v>941707.24</v>
      </c>
      <c r="E51" s="17">
        <f>E64+E70+E89+E93+E96+E153+E164+E220+E229+E232+E234+E239+E257+E237</f>
        <v>19102</v>
      </c>
      <c r="F51" s="17">
        <f>D51+E51</f>
        <v>960809.24</v>
      </c>
      <c r="M51" s="12"/>
      <c r="N51" s="12"/>
      <c r="O51" s="12"/>
    </row>
    <row r="52" spans="1:15" x14ac:dyDescent="0.4">
      <c r="A52" s="7">
        <f t="shared" si="0"/>
        <v>42</v>
      </c>
      <c r="B52" s="16" t="s">
        <v>26</v>
      </c>
      <c r="C52" s="16">
        <v>10</v>
      </c>
      <c r="D52" s="17">
        <f>D66+D73+D77+D168+D173+D178+D183+D189+D193+D197+D203+D208+D212+D222</f>
        <v>206832.99</v>
      </c>
      <c r="E52" s="17">
        <f>E66+E73+E77+E168+E173+E178+E183+E189+E193+E197+E203+E208+E212+E222</f>
        <v>1901</v>
      </c>
      <c r="F52" s="17">
        <f t="shared" si="1"/>
        <v>208733.99</v>
      </c>
      <c r="M52" s="43"/>
      <c r="N52" s="43"/>
      <c r="O52" s="12"/>
    </row>
    <row r="53" spans="1:15" x14ac:dyDescent="0.4">
      <c r="A53" s="7">
        <f t="shared" si="0"/>
        <v>43</v>
      </c>
      <c r="B53" s="16" t="s">
        <v>27</v>
      </c>
      <c r="C53" s="16">
        <v>20</v>
      </c>
      <c r="D53" s="17">
        <f>D67+I57+D74+D78+D81+D84+D86+D91+D95+D99+D104+D108+D112+D118+D123+D127+D133+D137+D140+D144+D169+D174+D179+D184+D190+D194+D198+D204+D209+D213+D223+D241+D154+D238</f>
        <v>102684.03</v>
      </c>
      <c r="E53" s="17">
        <f>E67+E74+E78+E81+E84+E86+E91+E95+E99+E104+E108+E112+E118+E123+E127+E133+E137+E140+E144+E169+E174+E179+E184+E190+E194+E198+E204+E209+E213+E223+E241+E154+E238</f>
        <v>13311</v>
      </c>
      <c r="F53" s="17">
        <f t="shared" si="1"/>
        <v>115995.03</v>
      </c>
      <c r="M53" s="44"/>
      <c r="N53" s="44"/>
      <c r="O53" s="12"/>
    </row>
    <row r="54" spans="1:15" x14ac:dyDescent="0.4">
      <c r="A54" s="7">
        <f t="shared" si="0"/>
        <v>44</v>
      </c>
      <c r="B54" s="16" t="s">
        <v>135</v>
      </c>
      <c r="C54" s="16">
        <v>30</v>
      </c>
      <c r="D54" s="17">
        <f>D255</f>
        <v>4657</v>
      </c>
      <c r="E54" s="17">
        <f>E255</f>
        <v>0</v>
      </c>
      <c r="F54" s="17">
        <f t="shared" si="1"/>
        <v>4657</v>
      </c>
      <c r="M54" s="12"/>
      <c r="N54" s="12"/>
      <c r="O54" s="12"/>
    </row>
    <row r="55" spans="1:15" x14ac:dyDescent="0.4">
      <c r="A55" s="7">
        <f t="shared" si="0"/>
        <v>45</v>
      </c>
      <c r="B55" s="16" t="s">
        <v>203</v>
      </c>
      <c r="C55" s="16">
        <v>50</v>
      </c>
      <c r="D55" s="20">
        <f>D87</f>
        <v>200</v>
      </c>
      <c r="E55" s="17">
        <f>E87</f>
        <v>0</v>
      </c>
      <c r="F55" s="17">
        <f t="shared" si="1"/>
        <v>200</v>
      </c>
      <c r="M55" s="12"/>
      <c r="N55" s="12"/>
      <c r="O55" s="12"/>
    </row>
    <row r="56" spans="1:15" ht="23.4" customHeight="1" x14ac:dyDescent="0.4">
      <c r="A56" s="7">
        <f t="shared" si="0"/>
        <v>46</v>
      </c>
      <c r="B56" s="18" t="s">
        <v>231</v>
      </c>
      <c r="C56" s="19" t="s">
        <v>120</v>
      </c>
      <c r="D56" s="17">
        <f>D224</f>
        <v>1300</v>
      </c>
      <c r="E56" s="17">
        <f>E224+E157</f>
        <v>200</v>
      </c>
      <c r="F56" s="17">
        <f t="shared" si="1"/>
        <v>1500</v>
      </c>
    </row>
    <row r="57" spans="1:15" ht="23.4" customHeight="1" x14ac:dyDescent="0.4">
      <c r="A57" s="7">
        <f t="shared" si="0"/>
        <v>47</v>
      </c>
      <c r="B57" s="18" t="s">
        <v>231</v>
      </c>
      <c r="C57" s="19" t="s">
        <v>121</v>
      </c>
      <c r="D57" s="17">
        <f>D156</f>
        <v>8893</v>
      </c>
      <c r="E57" s="17">
        <f>E156</f>
        <v>345</v>
      </c>
      <c r="F57" s="17">
        <f t="shared" si="1"/>
        <v>9238</v>
      </c>
    </row>
    <row r="58" spans="1:15" x14ac:dyDescent="0.4">
      <c r="A58" s="7">
        <f t="shared" si="0"/>
        <v>48</v>
      </c>
      <c r="B58" s="16" t="s">
        <v>117</v>
      </c>
      <c r="C58" s="19" t="s">
        <v>119</v>
      </c>
      <c r="D58" s="17">
        <f>D230</f>
        <v>10624</v>
      </c>
      <c r="E58" s="17">
        <f>E230+E82</f>
        <v>30</v>
      </c>
      <c r="F58" s="17">
        <f t="shared" si="1"/>
        <v>10654</v>
      </c>
    </row>
    <row r="59" spans="1:15" x14ac:dyDescent="0.4">
      <c r="A59" s="7">
        <f t="shared" si="0"/>
        <v>49</v>
      </c>
      <c r="B59" s="16" t="s">
        <v>57</v>
      </c>
      <c r="C59" s="16">
        <v>57</v>
      </c>
      <c r="D59" s="17">
        <f>D100+D105+D109+D113+D119+D124+D128+D134+D138+D141+D146</f>
        <v>18994</v>
      </c>
      <c r="E59" s="17">
        <f>E100+E105+E109+E113+E119+E124+E128+E134+E138+E141+E146</f>
        <v>-4042</v>
      </c>
      <c r="F59" s="17">
        <f t="shared" si="1"/>
        <v>14952</v>
      </c>
    </row>
    <row r="60" spans="1:15" x14ac:dyDescent="0.4">
      <c r="A60" s="7">
        <f t="shared" si="0"/>
        <v>50</v>
      </c>
      <c r="B60" s="16" t="s">
        <v>85</v>
      </c>
      <c r="C60" s="16">
        <v>59</v>
      </c>
      <c r="D60" s="17">
        <f>D68+D170+D175+D185+D199+D216+D225+D101+D106+D110+D114+D120+D125+D129+D135+D142</f>
        <v>20943.740000000002</v>
      </c>
      <c r="E60" s="17">
        <f>E68+E170+E175+E185+E199+E216+E225+E101+E106+E110+E114+E120+E125+E129+E135+E142</f>
        <v>119</v>
      </c>
      <c r="F60" s="17">
        <f t="shared" si="1"/>
        <v>21062.74</v>
      </c>
    </row>
    <row r="61" spans="1:15" x14ac:dyDescent="0.4">
      <c r="A61" s="7">
        <f t="shared" si="0"/>
        <v>51</v>
      </c>
      <c r="B61" s="16" t="s">
        <v>28</v>
      </c>
      <c r="C61" s="16">
        <v>70</v>
      </c>
      <c r="D61" s="20">
        <f>D69+D102+D180+D217+D226+D231+D235+D242+D115+D130+D75+D186+D236+D121+D200+D79</f>
        <v>49867.1</v>
      </c>
      <c r="E61" s="20">
        <f>E69+E102+E180+E217+E226+E231+E235+E242+E115+E130+E75+E186+E236+E121+E200+E79+E92+E205</f>
        <v>7238</v>
      </c>
      <c r="F61" s="20">
        <f t="shared" si="1"/>
        <v>57105.1</v>
      </c>
    </row>
    <row r="62" spans="1:15" x14ac:dyDescent="0.4">
      <c r="A62" s="7">
        <f t="shared" si="0"/>
        <v>52</v>
      </c>
      <c r="B62" s="16" t="s">
        <v>130</v>
      </c>
      <c r="C62" s="16">
        <v>58</v>
      </c>
      <c r="D62" s="17">
        <f>D147+D148+D149+D150+D151+D152+D158+D159+D160+D161+D162+D163+D218+D227+D228+D233+D243+D244+D245+D246+D247+D248+D249+D250+D251+D252+D253+D254+D258+D219+D131+D116</f>
        <v>509673.37999999995</v>
      </c>
      <c r="E62" s="17">
        <f>E147+E148+E149+E150+E151+E152+E158+E159+E160+E161+E162+E163+E218+E227+E228+E233+E243+E244+E245+E246+E247+E248+E249+E250+E251+E252+E253+E254+E258+E219+E131</f>
        <v>0</v>
      </c>
      <c r="F62" s="17">
        <f>D62+E62</f>
        <v>509673.37999999995</v>
      </c>
    </row>
    <row r="63" spans="1:15" x14ac:dyDescent="0.4">
      <c r="A63" s="7">
        <f t="shared" si="0"/>
        <v>53</v>
      </c>
      <c r="B63" s="16" t="s">
        <v>189</v>
      </c>
      <c r="C63" s="16">
        <v>81</v>
      </c>
      <c r="D63" s="17">
        <f>D256</f>
        <v>7038</v>
      </c>
      <c r="E63" s="17">
        <f>E256</f>
        <v>0</v>
      </c>
      <c r="F63" s="17">
        <f t="shared" si="1"/>
        <v>7038</v>
      </c>
    </row>
    <row r="64" spans="1:15" ht="22.95" customHeight="1" x14ac:dyDescent="0.4">
      <c r="A64" s="7">
        <f t="shared" si="0"/>
        <v>54</v>
      </c>
      <c r="B64" s="16" t="s">
        <v>23</v>
      </c>
      <c r="C64" s="16" t="s">
        <v>24</v>
      </c>
      <c r="D64" s="20">
        <f>D65</f>
        <v>44535.38</v>
      </c>
      <c r="E64" s="20">
        <f>E65</f>
        <v>2900</v>
      </c>
      <c r="F64" s="17">
        <f t="shared" si="1"/>
        <v>47435.38</v>
      </c>
    </row>
    <row r="65" spans="1:8" ht="24" customHeight="1" x14ac:dyDescent="0.4">
      <c r="A65" s="7">
        <f t="shared" si="0"/>
        <v>55</v>
      </c>
      <c r="B65" s="16" t="s">
        <v>25</v>
      </c>
      <c r="C65" s="16" t="s">
        <v>24</v>
      </c>
      <c r="D65" s="20">
        <f>D66+D67+D68+D69</f>
        <v>44535.38</v>
      </c>
      <c r="E65" s="20">
        <f>E66+E67+E68+E69</f>
        <v>2900</v>
      </c>
      <c r="F65" s="17">
        <f t="shared" si="1"/>
        <v>47435.38</v>
      </c>
    </row>
    <row r="66" spans="1:8" x14ac:dyDescent="0.4">
      <c r="A66" s="7">
        <f t="shared" si="0"/>
        <v>56</v>
      </c>
      <c r="B66" s="8" t="s">
        <v>26</v>
      </c>
      <c r="C66" s="8" t="s">
        <v>177</v>
      </c>
      <c r="D66" s="21">
        <v>37967.64</v>
      </c>
      <c r="E66" s="10"/>
      <c r="F66" s="15">
        <f t="shared" si="1"/>
        <v>37967.64</v>
      </c>
    </row>
    <row r="67" spans="1:8" ht="20.399999999999999" customHeight="1" x14ac:dyDescent="0.4">
      <c r="A67" s="7">
        <f t="shared" si="0"/>
        <v>57</v>
      </c>
      <c r="B67" s="8" t="s">
        <v>27</v>
      </c>
      <c r="C67" s="8" t="s">
        <v>176</v>
      </c>
      <c r="D67" s="21">
        <v>5633</v>
      </c>
      <c r="E67" s="10"/>
      <c r="F67" s="15">
        <f t="shared" si="1"/>
        <v>5633</v>
      </c>
    </row>
    <row r="68" spans="1:8" ht="33.6" customHeight="1" x14ac:dyDescent="0.4">
      <c r="A68" s="7">
        <f t="shared" si="0"/>
        <v>58</v>
      </c>
      <c r="B68" s="11" t="s">
        <v>145</v>
      </c>
      <c r="C68" s="8" t="s">
        <v>178</v>
      </c>
      <c r="D68" s="21">
        <v>184.74</v>
      </c>
      <c r="E68" s="15">
        <v>100</v>
      </c>
      <c r="F68" s="15">
        <f t="shared" si="1"/>
        <v>284.74</v>
      </c>
    </row>
    <row r="69" spans="1:8" ht="21.6" customHeight="1" x14ac:dyDescent="0.4">
      <c r="A69" s="7">
        <f t="shared" si="0"/>
        <v>59</v>
      </c>
      <c r="B69" s="8" t="s">
        <v>28</v>
      </c>
      <c r="C69" s="8" t="s">
        <v>179</v>
      </c>
      <c r="D69" s="21">
        <v>750</v>
      </c>
      <c r="E69" s="15">
        <v>2800</v>
      </c>
      <c r="F69" s="15">
        <f t="shared" si="1"/>
        <v>3550</v>
      </c>
      <c r="H69" s="1">
        <v>150</v>
      </c>
    </row>
    <row r="70" spans="1:8" ht="33.6" x14ac:dyDescent="0.4">
      <c r="A70" s="7">
        <f t="shared" si="0"/>
        <v>60</v>
      </c>
      <c r="B70" s="18" t="s">
        <v>29</v>
      </c>
      <c r="C70" s="16" t="s">
        <v>30</v>
      </c>
      <c r="D70" s="17">
        <f>D71+D76+D80+D83+D85+D87</f>
        <v>11053.81</v>
      </c>
      <c r="E70" s="17">
        <f>E71+E76+E80+E83+E85+E87</f>
        <v>1520</v>
      </c>
      <c r="F70" s="17">
        <f t="shared" si="1"/>
        <v>12573.81</v>
      </c>
    </row>
    <row r="71" spans="1:8" ht="21" customHeight="1" x14ac:dyDescent="0.4">
      <c r="A71" s="7">
        <f t="shared" si="0"/>
        <v>61</v>
      </c>
      <c r="B71" s="18" t="s">
        <v>31</v>
      </c>
      <c r="C71" s="16" t="s">
        <v>32</v>
      </c>
      <c r="D71" s="17">
        <f>D72</f>
        <v>4526.4799999999996</v>
      </c>
      <c r="E71" s="17">
        <f>E72</f>
        <v>0</v>
      </c>
      <c r="F71" s="17">
        <f t="shared" si="1"/>
        <v>4526.4799999999996</v>
      </c>
    </row>
    <row r="72" spans="1:8" ht="22.95" customHeight="1" x14ac:dyDescent="0.4">
      <c r="A72" s="7">
        <f t="shared" si="0"/>
        <v>62</v>
      </c>
      <c r="B72" s="11" t="s">
        <v>33</v>
      </c>
      <c r="C72" s="8" t="s">
        <v>34</v>
      </c>
      <c r="D72" s="15">
        <f>D73+D74+D75</f>
        <v>4526.4799999999996</v>
      </c>
      <c r="E72" s="10"/>
      <c r="F72" s="15">
        <f t="shared" si="1"/>
        <v>4526.4799999999996</v>
      </c>
    </row>
    <row r="73" spans="1:8" x14ac:dyDescent="0.4">
      <c r="A73" s="7">
        <f t="shared" si="0"/>
        <v>63</v>
      </c>
      <c r="B73" s="8" t="s">
        <v>35</v>
      </c>
      <c r="C73" s="8" t="s">
        <v>36</v>
      </c>
      <c r="D73" s="15">
        <v>4121.4799999999996</v>
      </c>
      <c r="E73" s="10"/>
      <c r="F73" s="15">
        <f t="shared" si="1"/>
        <v>4121.4799999999996</v>
      </c>
    </row>
    <row r="74" spans="1:8" x14ac:dyDescent="0.4">
      <c r="A74" s="7">
        <f t="shared" si="0"/>
        <v>64</v>
      </c>
      <c r="B74" s="8" t="s">
        <v>27</v>
      </c>
      <c r="C74" s="8" t="s">
        <v>37</v>
      </c>
      <c r="D74" s="15">
        <v>390</v>
      </c>
      <c r="E74" s="10"/>
      <c r="F74" s="15">
        <f t="shared" si="1"/>
        <v>390</v>
      </c>
    </row>
    <row r="75" spans="1:8" x14ac:dyDescent="0.4">
      <c r="A75" s="7">
        <f t="shared" si="0"/>
        <v>65</v>
      </c>
      <c r="B75" s="8" t="s">
        <v>28</v>
      </c>
      <c r="C75" s="8" t="s">
        <v>42</v>
      </c>
      <c r="D75" s="15">
        <v>15</v>
      </c>
      <c r="E75" s="10"/>
      <c r="F75" s="15">
        <f t="shared" si="1"/>
        <v>15</v>
      </c>
    </row>
    <row r="76" spans="1:8" x14ac:dyDescent="0.4">
      <c r="A76" s="7">
        <f t="shared" si="0"/>
        <v>66</v>
      </c>
      <c r="B76" s="16" t="s">
        <v>38</v>
      </c>
      <c r="C76" s="16" t="s">
        <v>32</v>
      </c>
      <c r="D76" s="17">
        <f>D77+D78+D79</f>
        <v>3629.33</v>
      </c>
      <c r="E76" s="17">
        <f>E77+E78+E79</f>
        <v>0</v>
      </c>
      <c r="F76" s="17">
        <f t="shared" si="1"/>
        <v>3629.33</v>
      </c>
    </row>
    <row r="77" spans="1:8" x14ac:dyDescent="0.4">
      <c r="A77" s="7">
        <f t="shared" si="0"/>
        <v>67</v>
      </c>
      <c r="B77" s="8" t="s">
        <v>35</v>
      </c>
      <c r="C77" s="8" t="s">
        <v>39</v>
      </c>
      <c r="D77" s="15">
        <v>2479.33</v>
      </c>
      <c r="E77" s="10"/>
      <c r="F77" s="15">
        <f t="shared" si="1"/>
        <v>2479.33</v>
      </c>
    </row>
    <row r="78" spans="1:8" x14ac:dyDescent="0.4">
      <c r="A78" s="7">
        <f t="shared" si="0"/>
        <v>68</v>
      </c>
      <c r="B78" s="8" t="s">
        <v>40</v>
      </c>
      <c r="C78" s="8" t="s">
        <v>41</v>
      </c>
      <c r="D78" s="15">
        <v>1113</v>
      </c>
      <c r="E78" s="15"/>
      <c r="F78" s="15">
        <f>D78+E78</f>
        <v>1113</v>
      </c>
    </row>
    <row r="79" spans="1:8" x14ac:dyDescent="0.4">
      <c r="A79" s="7">
        <f t="shared" si="0"/>
        <v>69</v>
      </c>
      <c r="B79" s="8" t="s">
        <v>28</v>
      </c>
      <c r="C79" s="8" t="s">
        <v>42</v>
      </c>
      <c r="D79" s="15">
        <v>37</v>
      </c>
      <c r="E79" s="15">
        <v>0</v>
      </c>
      <c r="F79" s="15">
        <f t="shared" si="1"/>
        <v>37</v>
      </c>
    </row>
    <row r="80" spans="1:8" x14ac:dyDescent="0.4">
      <c r="A80" s="7">
        <f t="shared" si="0"/>
        <v>70</v>
      </c>
      <c r="B80" s="16" t="s">
        <v>43</v>
      </c>
      <c r="C80" s="16" t="s">
        <v>32</v>
      </c>
      <c r="D80" s="17">
        <f>D81+D82</f>
        <v>2630</v>
      </c>
      <c r="E80" s="17">
        <f>E81+E82</f>
        <v>1520</v>
      </c>
      <c r="F80" s="17">
        <f>D80+E80</f>
        <v>4150</v>
      </c>
    </row>
    <row r="81" spans="1:15" ht="20.25" customHeight="1" x14ac:dyDescent="0.4">
      <c r="A81" s="7">
        <f t="shared" si="0"/>
        <v>71</v>
      </c>
      <c r="B81" s="8" t="s">
        <v>27</v>
      </c>
      <c r="C81" s="8" t="s">
        <v>41</v>
      </c>
      <c r="D81" s="21">
        <v>2630</v>
      </c>
      <c r="E81" s="15">
        <v>1490</v>
      </c>
      <c r="F81" s="15">
        <f t="shared" si="1"/>
        <v>4120</v>
      </c>
    </row>
    <row r="82" spans="1:15" ht="20.25" customHeight="1" x14ac:dyDescent="0.4">
      <c r="A82" s="7">
        <f t="shared" si="0"/>
        <v>72</v>
      </c>
      <c r="B82" s="8" t="s">
        <v>266</v>
      </c>
      <c r="C82" s="8" t="s">
        <v>267</v>
      </c>
      <c r="D82" s="21">
        <v>0</v>
      </c>
      <c r="E82" s="15">
        <v>30</v>
      </c>
      <c r="F82" s="15">
        <f>D82+E82</f>
        <v>30</v>
      </c>
    </row>
    <row r="83" spans="1:15" x14ac:dyDescent="0.4">
      <c r="A83" s="7">
        <f t="shared" si="0"/>
        <v>73</v>
      </c>
      <c r="B83" s="16" t="s">
        <v>124</v>
      </c>
      <c r="C83" s="16" t="s">
        <v>30</v>
      </c>
      <c r="D83" s="20">
        <f>D84</f>
        <v>8</v>
      </c>
      <c r="E83" s="20">
        <f>E84</f>
        <v>0</v>
      </c>
      <c r="F83" s="17">
        <f t="shared" ref="F83:F150" si="4">D83+E83</f>
        <v>8</v>
      </c>
    </row>
    <row r="84" spans="1:15" x14ac:dyDescent="0.4">
      <c r="A84" s="7">
        <f t="shared" si="0"/>
        <v>74</v>
      </c>
      <c r="B84" s="8" t="s">
        <v>40</v>
      </c>
      <c r="C84" s="8" t="s">
        <v>41</v>
      </c>
      <c r="D84" s="21">
        <v>8</v>
      </c>
      <c r="E84" s="10"/>
      <c r="F84" s="15">
        <f t="shared" si="4"/>
        <v>8</v>
      </c>
      <c r="O84" s="22"/>
    </row>
    <row r="85" spans="1:15" x14ac:dyDescent="0.4">
      <c r="A85" s="7">
        <f t="shared" si="0"/>
        <v>75</v>
      </c>
      <c r="B85" s="16" t="s">
        <v>140</v>
      </c>
      <c r="C85" s="16" t="s">
        <v>30</v>
      </c>
      <c r="D85" s="20">
        <f>D86</f>
        <v>60</v>
      </c>
      <c r="E85" s="20">
        <f>E86</f>
        <v>0</v>
      </c>
      <c r="F85" s="17">
        <f t="shared" si="4"/>
        <v>60</v>
      </c>
    </row>
    <row r="86" spans="1:15" x14ac:dyDescent="0.4">
      <c r="A86" s="7">
        <f t="shared" si="0"/>
        <v>76</v>
      </c>
      <c r="B86" s="8" t="s">
        <v>40</v>
      </c>
      <c r="C86" s="8" t="s">
        <v>41</v>
      </c>
      <c r="D86" s="21">
        <v>60</v>
      </c>
      <c r="E86" s="10"/>
      <c r="F86" s="15">
        <f t="shared" si="4"/>
        <v>60</v>
      </c>
    </row>
    <row r="87" spans="1:15" ht="20.399999999999999" customHeight="1" x14ac:dyDescent="0.4">
      <c r="A87" s="7">
        <f t="shared" si="0"/>
        <v>77</v>
      </c>
      <c r="B87" s="16" t="s">
        <v>247</v>
      </c>
      <c r="C87" s="16" t="s">
        <v>30</v>
      </c>
      <c r="D87" s="20">
        <v>200</v>
      </c>
      <c r="E87" s="10"/>
      <c r="F87" s="17">
        <f t="shared" si="4"/>
        <v>200</v>
      </c>
    </row>
    <row r="88" spans="1:15" ht="24" customHeight="1" x14ac:dyDescent="0.4">
      <c r="A88" s="7">
        <f t="shared" si="0"/>
        <v>78</v>
      </c>
      <c r="B88" s="16" t="s">
        <v>248</v>
      </c>
      <c r="C88" s="16" t="s">
        <v>249</v>
      </c>
      <c r="D88" s="20">
        <v>200</v>
      </c>
      <c r="E88" s="10"/>
      <c r="F88" s="17">
        <f t="shared" si="4"/>
        <v>200</v>
      </c>
    </row>
    <row r="89" spans="1:15" x14ac:dyDescent="0.4">
      <c r="A89" s="7">
        <f t="shared" si="0"/>
        <v>79</v>
      </c>
      <c r="B89" s="16" t="s">
        <v>44</v>
      </c>
      <c r="C89" s="16" t="s">
        <v>45</v>
      </c>
      <c r="D89" s="20">
        <f>D90</f>
        <v>370</v>
      </c>
      <c r="E89" s="20">
        <f>E90</f>
        <v>42</v>
      </c>
      <c r="F89" s="17">
        <f t="shared" si="4"/>
        <v>412</v>
      </c>
    </row>
    <row r="90" spans="1:15" ht="21.6" customHeight="1" x14ac:dyDescent="0.4">
      <c r="A90" s="7">
        <f t="shared" si="0"/>
        <v>80</v>
      </c>
      <c r="B90" s="16" t="s">
        <v>46</v>
      </c>
      <c r="C90" s="16" t="s">
        <v>45</v>
      </c>
      <c r="D90" s="20">
        <f>D91+D92</f>
        <v>370</v>
      </c>
      <c r="E90" s="20">
        <f>E91+E92</f>
        <v>42</v>
      </c>
      <c r="F90" s="17">
        <f t="shared" si="4"/>
        <v>412</v>
      </c>
    </row>
    <row r="91" spans="1:15" ht="20.399999999999999" customHeight="1" x14ac:dyDescent="0.4">
      <c r="A91" s="7">
        <f t="shared" si="0"/>
        <v>81</v>
      </c>
      <c r="B91" s="8" t="s">
        <v>27</v>
      </c>
      <c r="C91" s="8" t="s">
        <v>47</v>
      </c>
      <c r="D91" s="21">
        <v>370</v>
      </c>
      <c r="E91" s="10"/>
      <c r="F91" s="15">
        <f t="shared" si="4"/>
        <v>370</v>
      </c>
    </row>
    <row r="92" spans="1:15" ht="20.399999999999999" customHeight="1" x14ac:dyDescent="0.4">
      <c r="A92" s="7">
        <f t="shared" ref="A92:A93" si="5">A91+1</f>
        <v>82</v>
      </c>
      <c r="B92" s="8" t="s">
        <v>28</v>
      </c>
      <c r="C92" s="8" t="s">
        <v>263</v>
      </c>
      <c r="D92" s="21">
        <v>0</v>
      </c>
      <c r="E92" s="33">
        <v>42</v>
      </c>
      <c r="F92" s="15">
        <f t="shared" si="4"/>
        <v>42</v>
      </c>
    </row>
    <row r="93" spans="1:15" ht="33.6" x14ac:dyDescent="0.4">
      <c r="A93" s="7">
        <f t="shared" si="5"/>
        <v>83</v>
      </c>
      <c r="B93" s="18" t="s">
        <v>102</v>
      </c>
      <c r="C93" s="16" t="s">
        <v>48</v>
      </c>
      <c r="D93" s="20">
        <f>D94</f>
        <v>50</v>
      </c>
      <c r="E93" s="20">
        <f>E94</f>
        <v>0</v>
      </c>
      <c r="F93" s="17">
        <f t="shared" si="4"/>
        <v>50</v>
      </c>
    </row>
    <row r="94" spans="1:15" ht="33.6" x14ac:dyDescent="0.4">
      <c r="A94" s="7">
        <f t="shared" ref="A94:A128" si="6">A93+1</f>
        <v>84</v>
      </c>
      <c r="B94" s="18" t="s">
        <v>49</v>
      </c>
      <c r="C94" s="16" t="s">
        <v>48</v>
      </c>
      <c r="D94" s="20">
        <f>D95</f>
        <v>50</v>
      </c>
      <c r="E94" s="20">
        <f>E95</f>
        <v>0</v>
      </c>
      <c r="F94" s="17">
        <f t="shared" si="4"/>
        <v>50</v>
      </c>
    </row>
    <row r="95" spans="1:15" x14ac:dyDescent="0.4">
      <c r="A95" s="7">
        <f t="shared" si="6"/>
        <v>85</v>
      </c>
      <c r="B95" s="8" t="s">
        <v>27</v>
      </c>
      <c r="C95" s="8" t="s">
        <v>50</v>
      </c>
      <c r="D95" s="21">
        <v>50</v>
      </c>
      <c r="E95" s="10"/>
      <c r="F95" s="15">
        <f t="shared" si="4"/>
        <v>50</v>
      </c>
      <c r="G95" s="22"/>
      <c r="H95" s="22"/>
      <c r="I95" s="22"/>
    </row>
    <row r="96" spans="1:15" ht="21.6" customHeight="1" x14ac:dyDescent="0.4">
      <c r="A96" s="7">
        <f t="shared" si="6"/>
        <v>86</v>
      </c>
      <c r="B96" s="16" t="s">
        <v>51</v>
      </c>
      <c r="C96" s="16" t="s">
        <v>52</v>
      </c>
      <c r="D96" s="20">
        <f>D97+D145+D147+D148+D149+D150+D151+D152</f>
        <v>75289.210000000006</v>
      </c>
      <c r="E96" s="20">
        <f>E97+E145+E147+E148+E149+E150+E151+E152</f>
        <v>-3892</v>
      </c>
      <c r="F96" s="17">
        <f t="shared" si="4"/>
        <v>71397.210000000006</v>
      </c>
    </row>
    <row r="97" spans="1:8" ht="27.6" customHeight="1" x14ac:dyDescent="0.4">
      <c r="A97" s="7">
        <f t="shared" si="6"/>
        <v>87</v>
      </c>
      <c r="B97" s="16" t="s">
        <v>115</v>
      </c>
      <c r="C97" s="16" t="s">
        <v>52</v>
      </c>
      <c r="D97" s="20">
        <f>D98+D103+D107+D111+D117+D122+D126+D132+D136+D139+D143</f>
        <v>14067.130000000001</v>
      </c>
      <c r="E97" s="20">
        <f>E98+E103+E107+E111+E117+E122+E126+E132+E136+E139+E143</f>
        <v>150</v>
      </c>
      <c r="F97" s="17">
        <f t="shared" si="4"/>
        <v>14217.130000000001</v>
      </c>
    </row>
    <row r="98" spans="1:8" ht="41.4" customHeight="1" x14ac:dyDescent="0.4">
      <c r="A98" s="7">
        <f t="shared" si="6"/>
        <v>88</v>
      </c>
      <c r="B98" s="18" t="s">
        <v>109</v>
      </c>
      <c r="C98" s="16" t="s">
        <v>53</v>
      </c>
      <c r="D98" s="20">
        <f>D99+D100+D102+D101</f>
        <v>1887</v>
      </c>
      <c r="E98" s="20">
        <f>E99+E100+E102+E101</f>
        <v>0</v>
      </c>
      <c r="F98" s="17">
        <f t="shared" si="4"/>
        <v>1887</v>
      </c>
    </row>
    <row r="99" spans="1:8" x14ac:dyDescent="0.4">
      <c r="A99" s="7">
        <f t="shared" si="6"/>
        <v>89</v>
      </c>
      <c r="B99" s="8" t="s">
        <v>27</v>
      </c>
      <c r="C99" s="8" t="s">
        <v>54</v>
      </c>
      <c r="D99" s="21">
        <v>900</v>
      </c>
      <c r="E99" s="10"/>
      <c r="F99" s="15">
        <f t="shared" si="4"/>
        <v>900</v>
      </c>
      <c r="G99" s="22"/>
      <c r="H99" s="22"/>
    </row>
    <row r="100" spans="1:8" ht="18" customHeight="1" x14ac:dyDescent="0.4">
      <c r="A100" s="7">
        <f t="shared" si="6"/>
        <v>90</v>
      </c>
      <c r="B100" s="8" t="s">
        <v>133</v>
      </c>
      <c r="C100" s="23" t="s">
        <v>58</v>
      </c>
      <c r="D100" s="21">
        <v>800</v>
      </c>
      <c r="E100" s="10"/>
      <c r="F100" s="15">
        <f t="shared" si="4"/>
        <v>800</v>
      </c>
    </row>
    <row r="101" spans="1:8" ht="19.2" customHeight="1" x14ac:dyDescent="0.4">
      <c r="A101" s="7">
        <f t="shared" si="6"/>
        <v>91</v>
      </c>
      <c r="B101" s="8" t="s">
        <v>213</v>
      </c>
      <c r="C101" s="23" t="s">
        <v>214</v>
      </c>
      <c r="D101" s="21">
        <v>90</v>
      </c>
      <c r="E101" s="10"/>
      <c r="F101" s="15">
        <f t="shared" si="4"/>
        <v>90</v>
      </c>
    </row>
    <row r="102" spans="1:8" ht="20.399999999999999" customHeight="1" x14ac:dyDescent="0.4">
      <c r="A102" s="7">
        <f t="shared" si="6"/>
        <v>92</v>
      </c>
      <c r="B102" s="8" t="s">
        <v>28</v>
      </c>
      <c r="C102" s="8" t="s">
        <v>105</v>
      </c>
      <c r="D102" s="21">
        <v>97</v>
      </c>
      <c r="E102" s="10"/>
      <c r="F102" s="15">
        <f t="shared" si="4"/>
        <v>97</v>
      </c>
      <c r="G102" s="22"/>
      <c r="H102" s="22"/>
    </row>
    <row r="103" spans="1:8" ht="33.6" x14ac:dyDescent="0.4">
      <c r="A103" s="7">
        <f t="shared" si="6"/>
        <v>93</v>
      </c>
      <c r="B103" s="18" t="s">
        <v>108</v>
      </c>
      <c r="C103" s="16" t="s">
        <v>52</v>
      </c>
      <c r="D103" s="20">
        <f>D104+D105+D106</f>
        <v>1343</v>
      </c>
      <c r="E103" s="20">
        <f>E104+E105+E106</f>
        <v>150</v>
      </c>
      <c r="F103" s="17">
        <f t="shared" si="4"/>
        <v>1493</v>
      </c>
    </row>
    <row r="104" spans="1:8" x14ac:dyDescent="0.4">
      <c r="A104" s="7">
        <f t="shared" si="6"/>
        <v>94</v>
      </c>
      <c r="B104" s="8" t="s">
        <v>55</v>
      </c>
      <c r="C104" s="8" t="s">
        <v>54</v>
      </c>
      <c r="D104" s="21">
        <v>600</v>
      </c>
      <c r="E104" s="15">
        <v>150</v>
      </c>
      <c r="F104" s="15">
        <f t="shared" si="4"/>
        <v>750</v>
      </c>
    </row>
    <row r="105" spans="1:8" x14ac:dyDescent="0.4">
      <c r="A105" s="7">
        <f t="shared" si="6"/>
        <v>95</v>
      </c>
      <c r="B105" s="8" t="s">
        <v>133</v>
      </c>
      <c r="C105" s="23" t="s">
        <v>58</v>
      </c>
      <c r="D105" s="21">
        <v>693</v>
      </c>
      <c r="E105" s="10"/>
      <c r="F105" s="15">
        <f t="shared" si="4"/>
        <v>693</v>
      </c>
    </row>
    <row r="106" spans="1:8" x14ac:dyDescent="0.4">
      <c r="A106" s="7">
        <f t="shared" si="6"/>
        <v>96</v>
      </c>
      <c r="B106" s="8" t="s">
        <v>213</v>
      </c>
      <c r="C106" s="23" t="s">
        <v>214</v>
      </c>
      <c r="D106" s="21">
        <v>50</v>
      </c>
      <c r="E106" s="10"/>
      <c r="F106" s="15">
        <f t="shared" si="4"/>
        <v>50</v>
      </c>
    </row>
    <row r="107" spans="1:8" x14ac:dyDescent="0.4">
      <c r="A107" s="7">
        <f t="shared" si="6"/>
        <v>97</v>
      </c>
      <c r="B107" s="18" t="s">
        <v>110</v>
      </c>
      <c r="C107" s="16" t="s">
        <v>52</v>
      </c>
      <c r="D107" s="20">
        <f>D108+D109+D110</f>
        <v>2170</v>
      </c>
      <c r="E107" s="20">
        <f>E108+E109+E110</f>
        <v>0</v>
      </c>
      <c r="F107" s="17">
        <f t="shared" si="4"/>
        <v>2170</v>
      </c>
    </row>
    <row r="108" spans="1:8" x14ac:dyDescent="0.4">
      <c r="A108" s="7">
        <f t="shared" si="6"/>
        <v>98</v>
      </c>
      <c r="B108" s="8" t="s">
        <v>27</v>
      </c>
      <c r="C108" s="8" t="s">
        <v>54</v>
      </c>
      <c r="D108" s="21">
        <v>1000</v>
      </c>
      <c r="E108" s="10"/>
      <c r="F108" s="15">
        <f t="shared" si="4"/>
        <v>1000</v>
      </c>
    </row>
    <row r="109" spans="1:8" x14ac:dyDescent="0.4">
      <c r="A109" s="7">
        <f t="shared" si="6"/>
        <v>99</v>
      </c>
      <c r="B109" s="8" t="s">
        <v>133</v>
      </c>
      <c r="C109" s="23" t="s">
        <v>58</v>
      </c>
      <c r="D109" s="21">
        <v>1070</v>
      </c>
      <c r="E109" s="10"/>
      <c r="F109" s="15">
        <f t="shared" si="4"/>
        <v>1070</v>
      </c>
    </row>
    <row r="110" spans="1:8" x14ac:dyDescent="0.4">
      <c r="A110" s="7">
        <f t="shared" si="6"/>
        <v>100</v>
      </c>
      <c r="B110" s="8" t="s">
        <v>213</v>
      </c>
      <c r="C110" s="23" t="s">
        <v>214</v>
      </c>
      <c r="D110" s="21">
        <v>100</v>
      </c>
      <c r="E110" s="10"/>
      <c r="F110" s="15">
        <f t="shared" si="4"/>
        <v>100</v>
      </c>
    </row>
    <row r="111" spans="1:8" ht="19.95" customHeight="1" x14ac:dyDescent="0.4">
      <c r="A111" s="7">
        <f t="shared" si="6"/>
        <v>101</v>
      </c>
      <c r="B111" s="18" t="s">
        <v>232</v>
      </c>
      <c r="C111" s="16" t="s">
        <v>52</v>
      </c>
      <c r="D111" s="20">
        <f>D112+D113+D115++D116+D114</f>
        <v>2326.59</v>
      </c>
      <c r="E111" s="20">
        <f>E112+E113+E115+E114</f>
        <v>0</v>
      </c>
      <c r="F111" s="17">
        <f t="shared" si="4"/>
        <v>2326.59</v>
      </c>
    </row>
    <row r="112" spans="1:8" x14ac:dyDescent="0.4">
      <c r="A112" s="7">
        <f t="shared" si="6"/>
        <v>102</v>
      </c>
      <c r="B112" s="8" t="s">
        <v>27</v>
      </c>
      <c r="C112" s="8" t="s">
        <v>54</v>
      </c>
      <c r="D112" s="21">
        <v>1263</v>
      </c>
      <c r="E112" s="10"/>
      <c r="F112" s="15">
        <f t="shared" si="4"/>
        <v>1263</v>
      </c>
    </row>
    <row r="113" spans="1:6" x14ac:dyDescent="0.4">
      <c r="A113" s="7">
        <f t="shared" si="6"/>
        <v>103</v>
      </c>
      <c r="B113" s="8" t="s">
        <v>133</v>
      </c>
      <c r="C113" s="23" t="s">
        <v>58</v>
      </c>
      <c r="D113" s="21">
        <v>950</v>
      </c>
      <c r="E113" s="10"/>
      <c r="F113" s="15">
        <f t="shared" si="4"/>
        <v>950</v>
      </c>
    </row>
    <row r="114" spans="1:6" x14ac:dyDescent="0.4">
      <c r="A114" s="7">
        <f t="shared" si="6"/>
        <v>104</v>
      </c>
      <c r="B114" s="8" t="s">
        <v>213</v>
      </c>
      <c r="C114" s="23" t="s">
        <v>214</v>
      </c>
      <c r="D114" s="21">
        <v>60</v>
      </c>
      <c r="E114" s="10"/>
      <c r="F114" s="15">
        <f t="shared" si="4"/>
        <v>60</v>
      </c>
    </row>
    <row r="115" spans="1:6" x14ac:dyDescent="0.4">
      <c r="A115" s="7">
        <f t="shared" si="6"/>
        <v>105</v>
      </c>
      <c r="B115" s="8" t="s">
        <v>28</v>
      </c>
      <c r="C115" s="8" t="s">
        <v>105</v>
      </c>
      <c r="D115" s="21">
        <v>34</v>
      </c>
      <c r="E115" s="10"/>
      <c r="F115" s="15">
        <f>D115+E115</f>
        <v>34</v>
      </c>
    </row>
    <row r="116" spans="1:6" x14ac:dyDescent="0.4">
      <c r="A116" s="7">
        <f t="shared" si="6"/>
        <v>106</v>
      </c>
      <c r="B116" s="8" t="s">
        <v>246</v>
      </c>
      <c r="C116" s="8" t="s">
        <v>149</v>
      </c>
      <c r="D116" s="21">
        <v>19.59</v>
      </c>
      <c r="E116" s="10"/>
      <c r="F116" s="15">
        <f>D116+E116</f>
        <v>19.59</v>
      </c>
    </row>
    <row r="117" spans="1:6" ht="24" customHeight="1" x14ac:dyDescent="0.4">
      <c r="A117" s="7">
        <f t="shared" si="6"/>
        <v>107</v>
      </c>
      <c r="B117" s="18" t="s">
        <v>233</v>
      </c>
      <c r="C117" s="16" t="s">
        <v>52</v>
      </c>
      <c r="D117" s="20">
        <f>D118+D119+D120+D121</f>
        <v>1415.8</v>
      </c>
      <c r="E117" s="20">
        <f>E118+E119+E120+E121</f>
        <v>0</v>
      </c>
      <c r="F117" s="17">
        <f t="shared" si="4"/>
        <v>1415.8</v>
      </c>
    </row>
    <row r="118" spans="1:6" x14ac:dyDescent="0.4">
      <c r="A118" s="7">
        <f t="shared" si="6"/>
        <v>108</v>
      </c>
      <c r="B118" s="8" t="s">
        <v>27</v>
      </c>
      <c r="C118" s="8" t="s">
        <v>54</v>
      </c>
      <c r="D118" s="21">
        <v>510</v>
      </c>
      <c r="E118" s="10"/>
      <c r="F118" s="15">
        <f t="shared" si="4"/>
        <v>510</v>
      </c>
    </row>
    <row r="119" spans="1:6" x14ac:dyDescent="0.4">
      <c r="A119" s="7">
        <f t="shared" si="6"/>
        <v>109</v>
      </c>
      <c r="B119" s="8" t="s">
        <v>133</v>
      </c>
      <c r="C119" s="23" t="s">
        <v>58</v>
      </c>
      <c r="D119" s="21">
        <v>800</v>
      </c>
      <c r="E119" s="10"/>
      <c r="F119" s="15">
        <f t="shared" si="4"/>
        <v>800</v>
      </c>
    </row>
    <row r="120" spans="1:6" x14ac:dyDescent="0.4">
      <c r="A120" s="7">
        <f t="shared" si="6"/>
        <v>110</v>
      </c>
      <c r="B120" s="8" t="s">
        <v>213</v>
      </c>
      <c r="C120" s="23" t="s">
        <v>214</v>
      </c>
      <c r="D120" s="21">
        <v>75.8</v>
      </c>
      <c r="E120" s="10"/>
      <c r="F120" s="15">
        <f t="shared" si="4"/>
        <v>75.8</v>
      </c>
    </row>
    <row r="121" spans="1:6" x14ac:dyDescent="0.4">
      <c r="A121" s="7">
        <f t="shared" si="6"/>
        <v>111</v>
      </c>
      <c r="B121" s="8" t="s">
        <v>28</v>
      </c>
      <c r="C121" s="8" t="s">
        <v>105</v>
      </c>
      <c r="D121" s="21">
        <v>30</v>
      </c>
      <c r="E121" s="10"/>
      <c r="F121" s="15">
        <f t="shared" si="4"/>
        <v>30</v>
      </c>
    </row>
    <row r="122" spans="1:6" ht="21.6" customHeight="1" x14ac:dyDescent="0.4">
      <c r="A122" s="7">
        <f t="shared" si="6"/>
        <v>112</v>
      </c>
      <c r="B122" s="18" t="s">
        <v>111</v>
      </c>
      <c r="C122" s="16" t="s">
        <v>52</v>
      </c>
      <c r="D122" s="17">
        <f>D123+D124+D125</f>
        <v>866</v>
      </c>
      <c r="E122" s="17">
        <f>E123+E124+E125</f>
        <v>0</v>
      </c>
      <c r="F122" s="17">
        <f t="shared" si="4"/>
        <v>866</v>
      </c>
    </row>
    <row r="123" spans="1:6" x14ac:dyDescent="0.4">
      <c r="A123" s="7">
        <f t="shared" si="6"/>
        <v>113</v>
      </c>
      <c r="B123" s="8" t="s">
        <v>27</v>
      </c>
      <c r="C123" s="8" t="s">
        <v>54</v>
      </c>
      <c r="D123" s="15">
        <v>480</v>
      </c>
      <c r="E123" s="10"/>
      <c r="F123" s="15">
        <f t="shared" si="4"/>
        <v>480</v>
      </c>
    </row>
    <row r="124" spans="1:6" x14ac:dyDescent="0.4">
      <c r="A124" s="7">
        <f t="shared" si="6"/>
        <v>114</v>
      </c>
      <c r="B124" s="8" t="s">
        <v>133</v>
      </c>
      <c r="C124" s="23" t="s">
        <v>58</v>
      </c>
      <c r="D124" s="15">
        <v>341</v>
      </c>
      <c r="E124" s="10"/>
      <c r="F124" s="15">
        <f t="shared" si="4"/>
        <v>341</v>
      </c>
    </row>
    <row r="125" spans="1:6" x14ac:dyDescent="0.4">
      <c r="A125" s="7">
        <f t="shared" si="6"/>
        <v>115</v>
      </c>
      <c r="B125" s="8" t="s">
        <v>213</v>
      </c>
      <c r="C125" s="23" t="s">
        <v>214</v>
      </c>
      <c r="D125" s="15">
        <v>45</v>
      </c>
      <c r="E125" s="10"/>
      <c r="F125" s="15">
        <f t="shared" si="4"/>
        <v>45</v>
      </c>
    </row>
    <row r="126" spans="1:6" ht="22.95" customHeight="1" x14ac:dyDescent="0.4">
      <c r="A126" s="7">
        <f t="shared" si="6"/>
        <v>116</v>
      </c>
      <c r="B126" s="16" t="s">
        <v>150</v>
      </c>
      <c r="C126" s="16" t="s">
        <v>52</v>
      </c>
      <c r="D126" s="17">
        <f>D127+D128+D130+D129+D131</f>
        <v>1325.54</v>
      </c>
      <c r="E126" s="17">
        <f>E127+E128+E130+E129+E131</f>
        <v>0</v>
      </c>
      <c r="F126" s="17">
        <f>D126+E126</f>
        <v>1325.54</v>
      </c>
    </row>
    <row r="127" spans="1:6" x14ac:dyDescent="0.4">
      <c r="A127" s="7">
        <f t="shared" si="6"/>
        <v>117</v>
      </c>
      <c r="B127" s="8" t="s">
        <v>27</v>
      </c>
      <c r="C127" s="8" t="s">
        <v>54</v>
      </c>
      <c r="D127" s="15">
        <v>550</v>
      </c>
      <c r="E127" s="10"/>
      <c r="F127" s="15">
        <f t="shared" si="4"/>
        <v>550</v>
      </c>
    </row>
    <row r="128" spans="1:6" x14ac:dyDescent="0.4">
      <c r="A128" s="7">
        <f t="shared" si="6"/>
        <v>118</v>
      </c>
      <c r="B128" s="8" t="s">
        <v>133</v>
      </c>
      <c r="C128" s="23" t="s">
        <v>58</v>
      </c>
      <c r="D128" s="15">
        <v>625</v>
      </c>
      <c r="E128" s="10"/>
      <c r="F128" s="15">
        <f t="shared" si="4"/>
        <v>625</v>
      </c>
    </row>
    <row r="129" spans="1:6" x14ac:dyDescent="0.4">
      <c r="A129" s="7">
        <f t="shared" ref="A129:A180" si="7">A128+1</f>
        <v>119</v>
      </c>
      <c r="B129" s="8" t="s">
        <v>213</v>
      </c>
      <c r="C129" s="23" t="s">
        <v>214</v>
      </c>
      <c r="D129" s="15">
        <v>40</v>
      </c>
      <c r="E129" s="10"/>
      <c r="F129" s="15">
        <f t="shared" si="4"/>
        <v>40</v>
      </c>
    </row>
    <row r="130" spans="1:6" x14ac:dyDescent="0.4">
      <c r="A130" s="7">
        <f t="shared" si="7"/>
        <v>120</v>
      </c>
      <c r="B130" s="8" t="s">
        <v>28</v>
      </c>
      <c r="C130" s="8" t="s">
        <v>105</v>
      </c>
      <c r="D130" s="15">
        <v>90</v>
      </c>
      <c r="E130" s="10"/>
      <c r="F130" s="15">
        <f t="shared" si="4"/>
        <v>90</v>
      </c>
    </row>
    <row r="131" spans="1:6" x14ac:dyDescent="0.4">
      <c r="A131" s="7">
        <f t="shared" si="7"/>
        <v>121</v>
      </c>
      <c r="B131" s="8" t="s">
        <v>246</v>
      </c>
      <c r="C131" s="8" t="s">
        <v>149</v>
      </c>
      <c r="D131" s="15">
        <v>20.54</v>
      </c>
      <c r="E131" s="10">
        <v>0</v>
      </c>
      <c r="F131" s="15">
        <f t="shared" si="4"/>
        <v>20.54</v>
      </c>
    </row>
    <row r="132" spans="1:6" ht="53.4" customHeight="1" x14ac:dyDescent="0.4">
      <c r="A132" s="7">
        <f t="shared" si="7"/>
        <v>122</v>
      </c>
      <c r="B132" s="18" t="s">
        <v>112</v>
      </c>
      <c r="C132" s="16" t="s">
        <v>52</v>
      </c>
      <c r="D132" s="17">
        <f>D133+D134+D135</f>
        <v>1357.2</v>
      </c>
      <c r="E132" s="17">
        <f>E133+E134+E135</f>
        <v>0</v>
      </c>
      <c r="F132" s="17">
        <f t="shared" si="4"/>
        <v>1357.2</v>
      </c>
    </row>
    <row r="133" spans="1:6" x14ac:dyDescent="0.4">
      <c r="A133" s="7">
        <f t="shared" si="7"/>
        <v>123</v>
      </c>
      <c r="B133" s="8" t="s">
        <v>27</v>
      </c>
      <c r="C133" s="8" t="s">
        <v>54</v>
      </c>
      <c r="D133" s="15">
        <v>600</v>
      </c>
      <c r="E133" s="10"/>
      <c r="F133" s="15">
        <f t="shared" si="4"/>
        <v>600</v>
      </c>
    </row>
    <row r="134" spans="1:6" x14ac:dyDescent="0.4">
      <c r="A134" s="7">
        <f t="shared" si="7"/>
        <v>124</v>
      </c>
      <c r="B134" s="8" t="s">
        <v>133</v>
      </c>
      <c r="C134" s="23" t="s">
        <v>58</v>
      </c>
      <c r="D134" s="15">
        <v>750</v>
      </c>
      <c r="E134" s="10"/>
      <c r="F134" s="15">
        <f t="shared" si="4"/>
        <v>750</v>
      </c>
    </row>
    <row r="135" spans="1:6" x14ac:dyDescent="0.4">
      <c r="A135" s="7">
        <f t="shared" si="7"/>
        <v>125</v>
      </c>
      <c r="B135" s="8" t="s">
        <v>213</v>
      </c>
      <c r="C135" s="23" t="s">
        <v>214</v>
      </c>
      <c r="D135" s="15">
        <v>7.2</v>
      </c>
      <c r="E135" s="10"/>
      <c r="F135" s="15">
        <f t="shared" si="4"/>
        <v>7.2</v>
      </c>
    </row>
    <row r="136" spans="1:6" ht="22.2" customHeight="1" x14ac:dyDescent="0.4">
      <c r="A136" s="7">
        <f t="shared" si="7"/>
        <v>126</v>
      </c>
      <c r="B136" s="16" t="s">
        <v>114</v>
      </c>
      <c r="C136" s="16" t="s">
        <v>52</v>
      </c>
      <c r="D136" s="17">
        <f>D137+D138</f>
        <v>605</v>
      </c>
      <c r="E136" s="17">
        <f>E137+E138</f>
        <v>0</v>
      </c>
      <c r="F136" s="17">
        <f t="shared" si="4"/>
        <v>605</v>
      </c>
    </row>
    <row r="137" spans="1:6" x14ac:dyDescent="0.4">
      <c r="A137" s="7">
        <f t="shared" si="7"/>
        <v>127</v>
      </c>
      <c r="B137" s="8" t="s">
        <v>27</v>
      </c>
      <c r="C137" s="8" t="s">
        <v>54</v>
      </c>
      <c r="D137" s="15">
        <v>250</v>
      </c>
      <c r="E137" s="10"/>
      <c r="F137" s="15">
        <f t="shared" si="4"/>
        <v>250</v>
      </c>
    </row>
    <row r="138" spans="1:6" x14ac:dyDescent="0.4">
      <c r="A138" s="7">
        <f t="shared" si="7"/>
        <v>128</v>
      </c>
      <c r="B138" s="8" t="s">
        <v>133</v>
      </c>
      <c r="C138" s="23" t="s">
        <v>58</v>
      </c>
      <c r="D138" s="15">
        <v>355</v>
      </c>
      <c r="E138" s="10"/>
      <c r="F138" s="15">
        <f t="shared" si="4"/>
        <v>355</v>
      </c>
    </row>
    <row r="139" spans="1:6" ht="24" customHeight="1" x14ac:dyDescent="0.4">
      <c r="A139" s="7">
        <f t="shared" si="7"/>
        <v>129</v>
      </c>
      <c r="B139" s="16" t="s">
        <v>113</v>
      </c>
      <c r="C139" s="16" t="s">
        <v>52</v>
      </c>
      <c r="D139" s="17">
        <f>D140+D141+D142</f>
        <v>599</v>
      </c>
      <c r="E139" s="17">
        <f>E140+E141+E142</f>
        <v>0</v>
      </c>
      <c r="F139" s="17">
        <f t="shared" si="4"/>
        <v>599</v>
      </c>
    </row>
    <row r="140" spans="1:6" x14ac:dyDescent="0.4">
      <c r="A140" s="7">
        <f t="shared" si="7"/>
        <v>130</v>
      </c>
      <c r="B140" s="8" t="s">
        <v>27</v>
      </c>
      <c r="C140" s="8" t="s">
        <v>54</v>
      </c>
      <c r="D140" s="15">
        <v>292</v>
      </c>
      <c r="E140" s="10"/>
      <c r="F140" s="15">
        <f t="shared" si="4"/>
        <v>292</v>
      </c>
    </row>
    <row r="141" spans="1:6" x14ac:dyDescent="0.4">
      <c r="A141" s="7">
        <f t="shared" si="7"/>
        <v>131</v>
      </c>
      <c r="B141" s="8" t="s">
        <v>133</v>
      </c>
      <c r="C141" s="23" t="s">
        <v>58</v>
      </c>
      <c r="D141" s="15">
        <v>295</v>
      </c>
      <c r="E141" s="10"/>
      <c r="F141" s="15">
        <f t="shared" si="4"/>
        <v>295</v>
      </c>
    </row>
    <row r="142" spans="1:6" x14ac:dyDescent="0.4">
      <c r="A142" s="7">
        <f t="shared" si="7"/>
        <v>132</v>
      </c>
      <c r="B142" s="8" t="s">
        <v>213</v>
      </c>
      <c r="C142" s="23" t="s">
        <v>214</v>
      </c>
      <c r="D142" s="15">
        <v>12</v>
      </c>
      <c r="E142" s="10"/>
      <c r="F142" s="15">
        <f t="shared" si="4"/>
        <v>12</v>
      </c>
    </row>
    <row r="143" spans="1:6" ht="40.200000000000003" customHeight="1" x14ac:dyDescent="0.4">
      <c r="A143" s="7">
        <f t="shared" si="7"/>
        <v>133</v>
      </c>
      <c r="B143" s="18" t="s">
        <v>56</v>
      </c>
      <c r="C143" s="16" t="s">
        <v>52</v>
      </c>
      <c r="D143" s="17">
        <f>D144</f>
        <v>172</v>
      </c>
      <c r="E143" s="17">
        <f>E144</f>
        <v>0</v>
      </c>
      <c r="F143" s="17">
        <f t="shared" si="4"/>
        <v>172</v>
      </c>
    </row>
    <row r="144" spans="1:6" x14ac:dyDescent="0.4">
      <c r="A144" s="7">
        <f t="shared" si="7"/>
        <v>134</v>
      </c>
      <c r="B144" s="8" t="s">
        <v>27</v>
      </c>
      <c r="C144" s="8" t="s">
        <v>54</v>
      </c>
      <c r="D144" s="15">
        <v>172</v>
      </c>
      <c r="E144" s="10"/>
      <c r="F144" s="15">
        <f t="shared" si="4"/>
        <v>172</v>
      </c>
    </row>
    <row r="145" spans="1:6" ht="22.2" customHeight="1" x14ac:dyDescent="0.4">
      <c r="A145" s="7">
        <f t="shared" si="7"/>
        <v>135</v>
      </c>
      <c r="B145" s="16" t="s">
        <v>136</v>
      </c>
      <c r="C145" s="16" t="s">
        <v>52</v>
      </c>
      <c r="D145" s="17">
        <f>D146</f>
        <v>12315</v>
      </c>
      <c r="E145" s="17">
        <f>E146</f>
        <v>-4042</v>
      </c>
      <c r="F145" s="17">
        <f t="shared" si="4"/>
        <v>8273</v>
      </c>
    </row>
    <row r="146" spans="1:6" ht="23.4" customHeight="1" x14ac:dyDescent="0.4">
      <c r="A146" s="7">
        <f t="shared" si="7"/>
        <v>136</v>
      </c>
      <c r="B146" s="8" t="s">
        <v>57</v>
      </c>
      <c r="C146" s="8" t="s">
        <v>58</v>
      </c>
      <c r="D146" s="15">
        <v>12315</v>
      </c>
      <c r="E146" s="15">
        <v>-4042</v>
      </c>
      <c r="F146" s="15">
        <f t="shared" si="4"/>
        <v>8273</v>
      </c>
    </row>
    <row r="147" spans="1:6" ht="67.95" customHeight="1" x14ac:dyDescent="0.4">
      <c r="A147" s="7">
        <f t="shared" si="7"/>
        <v>137</v>
      </c>
      <c r="B147" s="18" t="s">
        <v>159</v>
      </c>
      <c r="C147" s="16" t="s">
        <v>149</v>
      </c>
      <c r="D147" s="17">
        <v>7443</v>
      </c>
      <c r="E147" s="17"/>
      <c r="F147" s="17">
        <f t="shared" si="4"/>
        <v>7443</v>
      </c>
    </row>
    <row r="148" spans="1:6" ht="74.400000000000006" customHeight="1" x14ac:dyDescent="0.4">
      <c r="A148" s="7">
        <f t="shared" si="7"/>
        <v>138</v>
      </c>
      <c r="B148" s="18" t="s">
        <v>160</v>
      </c>
      <c r="C148" s="16" t="s">
        <v>149</v>
      </c>
      <c r="D148" s="17">
        <v>12116.02</v>
      </c>
      <c r="E148" s="10"/>
      <c r="F148" s="17">
        <f t="shared" si="4"/>
        <v>12116.02</v>
      </c>
    </row>
    <row r="149" spans="1:6" ht="50.4" customHeight="1" x14ac:dyDescent="0.4">
      <c r="A149" s="7">
        <f t="shared" si="7"/>
        <v>139</v>
      </c>
      <c r="B149" s="18" t="s">
        <v>161</v>
      </c>
      <c r="C149" s="16" t="s">
        <v>149</v>
      </c>
      <c r="D149" s="17">
        <v>5447</v>
      </c>
      <c r="E149" s="10"/>
      <c r="F149" s="17">
        <f t="shared" si="4"/>
        <v>5447</v>
      </c>
    </row>
    <row r="150" spans="1:6" ht="37.950000000000003" customHeight="1" x14ac:dyDescent="0.4">
      <c r="A150" s="7">
        <f t="shared" si="7"/>
        <v>140</v>
      </c>
      <c r="B150" s="18" t="s">
        <v>162</v>
      </c>
      <c r="C150" s="16" t="s">
        <v>149</v>
      </c>
      <c r="D150" s="17">
        <v>3400</v>
      </c>
      <c r="E150" s="10"/>
      <c r="F150" s="17">
        <f t="shared" si="4"/>
        <v>3400</v>
      </c>
    </row>
    <row r="151" spans="1:6" ht="40.950000000000003" customHeight="1" x14ac:dyDescent="0.4">
      <c r="A151" s="7">
        <f t="shared" si="7"/>
        <v>141</v>
      </c>
      <c r="B151" s="18" t="s">
        <v>163</v>
      </c>
      <c r="C151" s="16" t="s">
        <v>149</v>
      </c>
      <c r="D151" s="17">
        <v>4951.0600000000004</v>
      </c>
      <c r="E151" s="10"/>
      <c r="F151" s="17">
        <f t="shared" ref="F151:F216" si="8">D151+E151</f>
        <v>4951.0600000000004</v>
      </c>
    </row>
    <row r="152" spans="1:6" ht="38.4" customHeight="1" x14ac:dyDescent="0.4">
      <c r="A152" s="7">
        <f t="shared" si="7"/>
        <v>142</v>
      </c>
      <c r="B152" s="18" t="s">
        <v>164</v>
      </c>
      <c r="C152" s="16" t="s">
        <v>149</v>
      </c>
      <c r="D152" s="17">
        <v>15550</v>
      </c>
      <c r="E152" s="10"/>
      <c r="F152" s="17">
        <f t="shared" si="8"/>
        <v>15550</v>
      </c>
    </row>
    <row r="153" spans="1:6" ht="24" customHeight="1" x14ac:dyDescent="0.4">
      <c r="A153" s="7">
        <f t="shared" si="7"/>
        <v>143</v>
      </c>
      <c r="B153" s="16" t="s">
        <v>59</v>
      </c>
      <c r="C153" s="16" t="s">
        <v>60</v>
      </c>
      <c r="D153" s="17">
        <f>D155+D158+D159+D160+D161+D162+D163+D154</f>
        <v>66788.700000000012</v>
      </c>
      <c r="E153" s="17">
        <f>E155+E158+E159+E160+E161+E162+E163+E154</f>
        <v>545</v>
      </c>
      <c r="F153" s="17">
        <f t="shared" si="8"/>
        <v>67333.700000000012</v>
      </c>
    </row>
    <row r="154" spans="1:6" x14ac:dyDescent="0.4">
      <c r="A154" s="7">
        <f t="shared" si="7"/>
        <v>144</v>
      </c>
      <c r="B154" s="8" t="s">
        <v>217</v>
      </c>
      <c r="C154" s="8" t="s">
        <v>218</v>
      </c>
      <c r="D154" s="15">
        <v>500</v>
      </c>
      <c r="E154" s="10"/>
      <c r="F154" s="15">
        <f t="shared" si="8"/>
        <v>500</v>
      </c>
    </row>
    <row r="155" spans="1:6" x14ac:dyDescent="0.4">
      <c r="A155" s="7">
        <f t="shared" si="7"/>
        <v>145</v>
      </c>
      <c r="B155" s="16" t="s">
        <v>61</v>
      </c>
      <c r="C155" s="16" t="s">
        <v>60</v>
      </c>
      <c r="D155" s="17">
        <f>D156</f>
        <v>8893</v>
      </c>
      <c r="E155" s="17">
        <f>E156+E157</f>
        <v>545</v>
      </c>
      <c r="F155" s="17">
        <f t="shared" si="8"/>
        <v>9438</v>
      </c>
    </row>
    <row r="156" spans="1:6" x14ac:dyDescent="0.4">
      <c r="A156" s="7">
        <f t="shared" si="7"/>
        <v>146</v>
      </c>
      <c r="B156" s="8" t="s">
        <v>106</v>
      </c>
      <c r="C156" s="8" t="s">
        <v>116</v>
      </c>
      <c r="D156" s="15">
        <v>8893</v>
      </c>
      <c r="E156" s="15">
        <v>345</v>
      </c>
      <c r="F156" s="15">
        <f t="shared" si="8"/>
        <v>9238</v>
      </c>
    </row>
    <row r="157" spans="1:6" x14ac:dyDescent="0.4">
      <c r="A157" s="7">
        <f t="shared" si="7"/>
        <v>147</v>
      </c>
      <c r="B157" s="8" t="s">
        <v>264</v>
      </c>
      <c r="C157" s="8" t="s">
        <v>265</v>
      </c>
      <c r="D157" s="15">
        <v>0</v>
      </c>
      <c r="E157" s="15">
        <v>200</v>
      </c>
      <c r="F157" s="15">
        <f>D157+E157</f>
        <v>200</v>
      </c>
    </row>
    <row r="158" spans="1:6" ht="87.6" customHeight="1" x14ac:dyDescent="0.4">
      <c r="A158" s="7">
        <f t="shared" si="7"/>
        <v>148</v>
      </c>
      <c r="B158" s="18" t="s">
        <v>165</v>
      </c>
      <c r="C158" s="16" t="s">
        <v>151</v>
      </c>
      <c r="D158" s="17">
        <v>3363.02</v>
      </c>
      <c r="E158" s="10"/>
      <c r="F158" s="17">
        <f t="shared" si="8"/>
        <v>3363.02</v>
      </c>
    </row>
    <row r="159" spans="1:6" ht="64.95" customHeight="1" x14ac:dyDescent="0.4">
      <c r="A159" s="7">
        <f t="shared" si="7"/>
        <v>149</v>
      </c>
      <c r="B159" s="18" t="s">
        <v>183</v>
      </c>
      <c r="C159" s="16" t="s">
        <v>174</v>
      </c>
      <c r="D159" s="17">
        <v>9488</v>
      </c>
      <c r="E159" s="10"/>
      <c r="F159" s="17">
        <f t="shared" si="8"/>
        <v>9488</v>
      </c>
    </row>
    <row r="160" spans="1:6" ht="41.4" customHeight="1" x14ac:dyDescent="0.4">
      <c r="A160" s="7">
        <f t="shared" si="7"/>
        <v>150</v>
      </c>
      <c r="B160" s="18" t="s">
        <v>215</v>
      </c>
      <c r="C160" s="16" t="s">
        <v>174</v>
      </c>
      <c r="D160" s="17">
        <v>12284.14</v>
      </c>
      <c r="E160" s="10"/>
      <c r="F160" s="17">
        <f t="shared" si="8"/>
        <v>12284.14</v>
      </c>
    </row>
    <row r="161" spans="1:6" ht="33.75" customHeight="1" x14ac:dyDescent="0.4">
      <c r="A161" s="7">
        <f t="shared" si="7"/>
        <v>151</v>
      </c>
      <c r="B161" s="18" t="s">
        <v>216</v>
      </c>
      <c r="C161" s="16" t="s">
        <v>174</v>
      </c>
      <c r="D161" s="17">
        <v>12242.15</v>
      </c>
      <c r="E161" s="10"/>
      <c r="F161" s="17">
        <f t="shared" si="8"/>
        <v>12242.15</v>
      </c>
    </row>
    <row r="162" spans="1:6" ht="35.4" customHeight="1" x14ac:dyDescent="0.4">
      <c r="A162" s="7">
        <f t="shared" si="7"/>
        <v>152</v>
      </c>
      <c r="B162" s="18" t="s">
        <v>184</v>
      </c>
      <c r="C162" s="16" t="s">
        <v>174</v>
      </c>
      <c r="D162" s="17">
        <v>6836.05</v>
      </c>
      <c r="E162" s="10"/>
      <c r="F162" s="17">
        <f t="shared" si="8"/>
        <v>6836.05</v>
      </c>
    </row>
    <row r="163" spans="1:6" ht="39" customHeight="1" x14ac:dyDescent="0.4">
      <c r="A163" s="7">
        <f t="shared" si="7"/>
        <v>153</v>
      </c>
      <c r="B163" s="18" t="s">
        <v>185</v>
      </c>
      <c r="C163" s="16" t="s">
        <v>174</v>
      </c>
      <c r="D163" s="17">
        <v>13182.34</v>
      </c>
      <c r="E163" s="10"/>
      <c r="F163" s="17">
        <f t="shared" si="8"/>
        <v>13182.34</v>
      </c>
    </row>
    <row r="164" spans="1:6" ht="22.95" customHeight="1" x14ac:dyDescent="0.4">
      <c r="A164" s="7">
        <f t="shared" si="7"/>
        <v>154</v>
      </c>
      <c r="B164" s="18" t="s">
        <v>62</v>
      </c>
      <c r="C164" s="24" t="s">
        <v>63</v>
      </c>
      <c r="D164" s="17">
        <f>D165+D214+D217+D218+D219</f>
        <v>92008.92</v>
      </c>
      <c r="E164" s="17">
        <f>E165+E214+E217+E218+E219</f>
        <v>787</v>
      </c>
      <c r="F164" s="17">
        <f t="shared" si="8"/>
        <v>92795.92</v>
      </c>
    </row>
    <row r="165" spans="1:6" ht="22.2" customHeight="1" x14ac:dyDescent="0.4">
      <c r="A165" s="7">
        <f t="shared" si="7"/>
        <v>155</v>
      </c>
      <c r="B165" s="25" t="s">
        <v>64</v>
      </c>
      <c r="C165" s="24" t="s">
        <v>63</v>
      </c>
      <c r="D165" s="17">
        <f>D166+D171+D176+D181+D187+D191+D195+D201+D206+D210</f>
        <v>58865</v>
      </c>
      <c r="E165" s="17">
        <f>E166+E171+E176+E181+E187+E191+E195+E201+E206+E210</f>
        <v>768</v>
      </c>
      <c r="F165" s="17">
        <f t="shared" si="8"/>
        <v>59633</v>
      </c>
    </row>
    <row r="166" spans="1:6" ht="24.6" customHeight="1" x14ac:dyDescent="0.4">
      <c r="A166" s="7">
        <f t="shared" si="7"/>
        <v>156</v>
      </c>
      <c r="B166" s="16" t="s">
        <v>65</v>
      </c>
      <c r="C166" s="24" t="s">
        <v>63</v>
      </c>
      <c r="D166" s="17">
        <f>D167</f>
        <v>30174.16</v>
      </c>
      <c r="E166" s="17">
        <f>E167</f>
        <v>0</v>
      </c>
      <c r="F166" s="17">
        <f t="shared" si="8"/>
        <v>30174.16</v>
      </c>
    </row>
    <row r="167" spans="1:6" ht="38.4" customHeight="1" x14ac:dyDescent="0.4">
      <c r="A167" s="7">
        <f t="shared" si="7"/>
        <v>157</v>
      </c>
      <c r="B167" s="11" t="s">
        <v>66</v>
      </c>
      <c r="C167" s="8" t="s">
        <v>67</v>
      </c>
      <c r="D167" s="15">
        <f>D168+D169+D170</f>
        <v>30174.16</v>
      </c>
      <c r="E167" s="15">
        <f>E168+E169+E170</f>
        <v>0</v>
      </c>
      <c r="F167" s="15">
        <f t="shared" si="8"/>
        <v>30174.16</v>
      </c>
    </row>
    <row r="168" spans="1:6" ht="23.4" customHeight="1" x14ac:dyDescent="0.4">
      <c r="A168" s="7">
        <f t="shared" si="7"/>
        <v>158</v>
      </c>
      <c r="B168" s="8" t="s">
        <v>35</v>
      </c>
      <c r="C168" s="8" t="s">
        <v>68</v>
      </c>
      <c r="D168" s="15">
        <v>29264.16</v>
      </c>
      <c r="E168" s="10"/>
      <c r="F168" s="15">
        <f t="shared" si="8"/>
        <v>29264.16</v>
      </c>
    </row>
    <row r="169" spans="1:6" ht="22.95" customHeight="1" x14ac:dyDescent="0.4">
      <c r="A169" s="7">
        <f t="shared" si="7"/>
        <v>159</v>
      </c>
      <c r="B169" s="8" t="s">
        <v>27</v>
      </c>
      <c r="C169" s="8" t="s">
        <v>69</v>
      </c>
      <c r="D169" s="15">
        <v>700</v>
      </c>
      <c r="E169" s="10"/>
      <c r="F169" s="15">
        <f t="shared" si="8"/>
        <v>700</v>
      </c>
    </row>
    <row r="170" spans="1:6" ht="30.6" customHeight="1" x14ac:dyDescent="0.4">
      <c r="A170" s="7">
        <f t="shared" si="7"/>
        <v>160</v>
      </c>
      <c r="B170" s="11" t="s">
        <v>145</v>
      </c>
      <c r="C170" s="23" t="s">
        <v>86</v>
      </c>
      <c r="D170" s="15">
        <v>210</v>
      </c>
      <c r="E170" s="10"/>
      <c r="F170" s="15">
        <f t="shared" si="8"/>
        <v>210</v>
      </c>
    </row>
    <row r="171" spans="1:6" ht="21.6" customHeight="1" x14ac:dyDescent="0.4">
      <c r="A171" s="7">
        <f t="shared" si="7"/>
        <v>161</v>
      </c>
      <c r="B171" s="16" t="s">
        <v>70</v>
      </c>
      <c r="C171" s="16" t="s">
        <v>63</v>
      </c>
      <c r="D171" s="17">
        <f>D172</f>
        <v>6015.27</v>
      </c>
      <c r="E171" s="17">
        <f>E172</f>
        <v>0</v>
      </c>
      <c r="F171" s="17">
        <f t="shared" si="8"/>
        <v>6015.27</v>
      </c>
    </row>
    <row r="172" spans="1:6" ht="33.6" customHeight="1" x14ac:dyDescent="0.4">
      <c r="A172" s="7">
        <f t="shared" si="7"/>
        <v>162</v>
      </c>
      <c r="B172" s="11" t="s">
        <v>66</v>
      </c>
      <c r="C172" s="8" t="s">
        <v>67</v>
      </c>
      <c r="D172" s="15">
        <f>D173+D174+D175</f>
        <v>6015.27</v>
      </c>
      <c r="E172" s="15">
        <f>E173+E174+E175</f>
        <v>0</v>
      </c>
      <c r="F172" s="15">
        <f t="shared" si="8"/>
        <v>6015.27</v>
      </c>
    </row>
    <row r="173" spans="1:6" ht="20.399999999999999" customHeight="1" x14ac:dyDescent="0.4">
      <c r="A173" s="7">
        <f t="shared" si="7"/>
        <v>163</v>
      </c>
      <c r="B173" s="8" t="s">
        <v>35</v>
      </c>
      <c r="C173" s="8" t="s">
        <v>71</v>
      </c>
      <c r="D173" s="15">
        <v>5339.27</v>
      </c>
      <c r="E173" s="10"/>
      <c r="F173" s="15">
        <f t="shared" si="8"/>
        <v>5339.27</v>
      </c>
    </row>
    <row r="174" spans="1:6" ht="22.2" customHeight="1" x14ac:dyDescent="0.4">
      <c r="A174" s="7">
        <f t="shared" si="7"/>
        <v>164</v>
      </c>
      <c r="B174" s="8" t="s">
        <v>27</v>
      </c>
      <c r="C174" s="8" t="s">
        <v>69</v>
      </c>
      <c r="D174" s="15">
        <v>612</v>
      </c>
      <c r="E174" s="10"/>
      <c r="F174" s="15">
        <f t="shared" si="8"/>
        <v>612</v>
      </c>
    </row>
    <row r="175" spans="1:6" ht="33" customHeight="1" x14ac:dyDescent="0.4">
      <c r="A175" s="7">
        <f t="shared" si="7"/>
        <v>165</v>
      </c>
      <c r="B175" s="11" t="s">
        <v>145</v>
      </c>
      <c r="C175" s="23" t="s">
        <v>86</v>
      </c>
      <c r="D175" s="15">
        <v>64</v>
      </c>
      <c r="E175" s="10"/>
      <c r="F175" s="15">
        <f t="shared" si="8"/>
        <v>64</v>
      </c>
    </row>
    <row r="176" spans="1:6" ht="20.399999999999999" customHeight="1" x14ac:dyDescent="0.4">
      <c r="A176" s="7">
        <f t="shared" si="7"/>
        <v>166</v>
      </c>
      <c r="B176" s="16" t="s">
        <v>72</v>
      </c>
      <c r="C176" s="16" t="s">
        <v>63</v>
      </c>
      <c r="D176" s="17">
        <f>D177</f>
        <v>3033.88</v>
      </c>
      <c r="E176" s="17">
        <f>E177</f>
        <v>768</v>
      </c>
      <c r="F176" s="17">
        <f t="shared" si="8"/>
        <v>3801.88</v>
      </c>
    </row>
    <row r="177" spans="1:6" ht="34.200000000000003" customHeight="1" x14ac:dyDescent="0.4">
      <c r="A177" s="7">
        <f t="shared" si="7"/>
        <v>167</v>
      </c>
      <c r="B177" s="11" t="s">
        <v>66</v>
      </c>
      <c r="C177" s="8" t="s">
        <v>67</v>
      </c>
      <c r="D177" s="15">
        <f>D178+D179+D180</f>
        <v>3033.88</v>
      </c>
      <c r="E177" s="15">
        <f>E178+E179+E180</f>
        <v>768</v>
      </c>
      <c r="F177" s="15">
        <f t="shared" si="8"/>
        <v>3801.88</v>
      </c>
    </row>
    <row r="178" spans="1:6" x14ac:dyDescent="0.4">
      <c r="A178" s="7">
        <f t="shared" si="7"/>
        <v>168</v>
      </c>
      <c r="B178" s="8" t="s">
        <v>35</v>
      </c>
      <c r="C178" s="8" t="s">
        <v>68</v>
      </c>
      <c r="D178" s="15">
        <v>2297.7800000000002</v>
      </c>
      <c r="E178" s="10"/>
      <c r="F178" s="15">
        <f t="shared" si="8"/>
        <v>2297.7800000000002</v>
      </c>
    </row>
    <row r="179" spans="1:6" x14ac:dyDescent="0.4">
      <c r="A179" s="7">
        <f t="shared" si="7"/>
        <v>169</v>
      </c>
      <c r="B179" s="8" t="s">
        <v>27</v>
      </c>
      <c r="C179" s="8" t="s">
        <v>69</v>
      </c>
      <c r="D179" s="15">
        <v>394</v>
      </c>
      <c r="E179" s="10"/>
      <c r="F179" s="15">
        <f t="shared" si="8"/>
        <v>394</v>
      </c>
    </row>
    <row r="180" spans="1:6" x14ac:dyDescent="0.4">
      <c r="A180" s="7">
        <f t="shared" si="7"/>
        <v>170</v>
      </c>
      <c r="B180" s="8" t="s">
        <v>28</v>
      </c>
      <c r="C180" s="8" t="s">
        <v>75</v>
      </c>
      <c r="D180" s="15">
        <v>342.1</v>
      </c>
      <c r="E180" s="15">
        <v>768</v>
      </c>
      <c r="F180" s="15">
        <f t="shared" si="8"/>
        <v>1110.0999999999999</v>
      </c>
    </row>
    <row r="181" spans="1:6" ht="21" customHeight="1" x14ac:dyDescent="0.4">
      <c r="A181" s="7">
        <f t="shared" ref="A181:A229" si="9">A180+1</f>
        <v>171</v>
      </c>
      <c r="B181" s="16" t="s">
        <v>73</v>
      </c>
      <c r="C181" s="16" t="s">
        <v>63</v>
      </c>
      <c r="D181" s="17">
        <f>D182</f>
        <v>4811.37</v>
      </c>
      <c r="E181" s="17">
        <f>E182</f>
        <v>0</v>
      </c>
      <c r="F181" s="17">
        <f t="shared" si="8"/>
        <v>4811.37</v>
      </c>
    </row>
    <row r="182" spans="1:6" ht="34.200000000000003" customHeight="1" x14ac:dyDescent="0.4">
      <c r="A182" s="7">
        <f t="shared" si="9"/>
        <v>172</v>
      </c>
      <c r="B182" s="11" t="s">
        <v>74</v>
      </c>
      <c r="C182" s="8" t="s">
        <v>67</v>
      </c>
      <c r="D182" s="15">
        <f>D183+D184+D185+D186</f>
        <v>4811.37</v>
      </c>
      <c r="E182" s="15">
        <f>E183+E184+E185+E186</f>
        <v>0</v>
      </c>
      <c r="F182" s="15">
        <f t="shared" si="8"/>
        <v>4811.37</v>
      </c>
    </row>
    <row r="183" spans="1:6" x14ac:dyDescent="0.4">
      <c r="A183" s="7">
        <f t="shared" si="9"/>
        <v>173</v>
      </c>
      <c r="B183" s="8" t="s">
        <v>35</v>
      </c>
      <c r="C183" s="8" t="s">
        <v>68</v>
      </c>
      <c r="D183" s="15">
        <v>3667.37</v>
      </c>
      <c r="E183" s="10"/>
      <c r="F183" s="15">
        <f t="shared" si="8"/>
        <v>3667.37</v>
      </c>
    </row>
    <row r="184" spans="1:6" x14ac:dyDescent="0.4">
      <c r="A184" s="7">
        <f t="shared" si="9"/>
        <v>174</v>
      </c>
      <c r="B184" s="8" t="s">
        <v>27</v>
      </c>
      <c r="C184" s="8" t="s">
        <v>69</v>
      </c>
      <c r="D184" s="15">
        <v>825</v>
      </c>
      <c r="E184" s="10"/>
      <c r="F184" s="15">
        <f t="shared" si="8"/>
        <v>825</v>
      </c>
    </row>
    <row r="185" spans="1:6" ht="19.2" customHeight="1" x14ac:dyDescent="0.4">
      <c r="A185" s="7">
        <f t="shared" si="9"/>
        <v>175</v>
      </c>
      <c r="B185" s="11" t="s">
        <v>145</v>
      </c>
      <c r="C185" s="23" t="s">
        <v>86</v>
      </c>
      <c r="D185" s="15">
        <v>64</v>
      </c>
      <c r="E185" s="10"/>
      <c r="F185" s="15">
        <f t="shared" si="8"/>
        <v>64</v>
      </c>
    </row>
    <row r="186" spans="1:6" x14ac:dyDescent="0.4">
      <c r="A186" s="7">
        <f t="shared" si="9"/>
        <v>176</v>
      </c>
      <c r="B186" s="8" t="s">
        <v>28</v>
      </c>
      <c r="C186" s="8" t="s">
        <v>75</v>
      </c>
      <c r="D186" s="15">
        <v>255</v>
      </c>
      <c r="E186" s="10"/>
      <c r="F186" s="15">
        <f t="shared" si="8"/>
        <v>255</v>
      </c>
    </row>
    <row r="187" spans="1:6" x14ac:dyDescent="0.4">
      <c r="A187" s="7">
        <f t="shared" si="9"/>
        <v>177</v>
      </c>
      <c r="B187" s="18" t="s">
        <v>76</v>
      </c>
      <c r="C187" s="16" t="s">
        <v>63</v>
      </c>
      <c r="D187" s="17">
        <f>D188</f>
        <v>1045.9000000000001</v>
      </c>
      <c r="E187" s="17">
        <f>E188</f>
        <v>0</v>
      </c>
      <c r="F187" s="17">
        <f t="shared" si="8"/>
        <v>1045.9000000000001</v>
      </c>
    </row>
    <row r="188" spans="1:6" ht="33.6" customHeight="1" x14ac:dyDescent="0.4">
      <c r="A188" s="7">
        <f t="shared" si="9"/>
        <v>178</v>
      </c>
      <c r="B188" s="11" t="s">
        <v>74</v>
      </c>
      <c r="C188" s="8" t="s">
        <v>67</v>
      </c>
      <c r="D188" s="15">
        <f>D189+D190</f>
        <v>1045.9000000000001</v>
      </c>
      <c r="E188" s="15">
        <f>E189+E190</f>
        <v>0</v>
      </c>
      <c r="F188" s="15">
        <f t="shared" si="8"/>
        <v>1045.9000000000001</v>
      </c>
    </row>
    <row r="189" spans="1:6" x14ac:dyDescent="0.4">
      <c r="A189" s="7">
        <f t="shared" si="9"/>
        <v>179</v>
      </c>
      <c r="B189" s="8" t="s">
        <v>35</v>
      </c>
      <c r="C189" s="8" t="s">
        <v>68</v>
      </c>
      <c r="D189" s="15">
        <v>760.9</v>
      </c>
      <c r="E189" s="10"/>
      <c r="F189" s="15">
        <f t="shared" si="8"/>
        <v>760.9</v>
      </c>
    </row>
    <row r="190" spans="1:6" ht="22.2" customHeight="1" x14ac:dyDescent="0.4">
      <c r="A190" s="7">
        <f t="shared" si="9"/>
        <v>180</v>
      </c>
      <c r="B190" s="8" t="s">
        <v>27</v>
      </c>
      <c r="C190" s="8" t="s">
        <v>69</v>
      </c>
      <c r="D190" s="15">
        <v>285</v>
      </c>
      <c r="E190" s="10"/>
      <c r="F190" s="15">
        <f t="shared" si="8"/>
        <v>285</v>
      </c>
    </row>
    <row r="191" spans="1:6" ht="20.399999999999999" customHeight="1" x14ac:dyDescent="0.4">
      <c r="A191" s="7">
        <f t="shared" si="9"/>
        <v>181</v>
      </c>
      <c r="B191" s="16" t="s">
        <v>77</v>
      </c>
      <c r="C191" s="16" t="s">
        <v>63</v>
      </c>
      <c r="D191" s="17">
        <f>D192</f>
        <v>2559.73</v>
      </c>
      <c r="E191" s="17">
        <f>E192</f>
        <v>0</v>
      </c>
      <c r="F191" s="17">
        <f t="shared" si="8"/>
        <v>2559.73</v>
      </c>
    </row>
    <row r="192" spans="1:6" ht="36.6" customHeight="1" x14ac:dyDescent="0.4">
      <c r="A192" s="7">
        <f t="shared" si="9"/>
        <v>182</v>
      </c>
      <c r="B192" s="11" t="s">
        <v>74</v>
      </c>
      <c r="C192" s="8" t="s">
        <v>67</v>
      </c>
      <c r="D192" s="15">
        <f>D193+D194</f>
        <v>2559.73</v>
      </c>
      <c r="E192" s="15">
        <f>E193+E194</f>
        <v>0</v>
      </c>
      <c r="F192" s="15">
        <f t="shared" si="8"/>
        <v>2559.73</v>
      </c>
    </row>
    <row r="193" spans="1:6" x14ac:dyDescent="0.4">
      <c r="A193" s="7">
        <f t="shared" si="9"/>
        <v>183</v>
      </c>
      <c r="B193" s="8" t="s">
        <v>35</v>
      </c>
      <c r="C193" s="8" t="s">
        <v>68</v>
      </c>
      <c r="D193" s="15">
        <v>1736.73</v>
      </c>
      <c r="E193" s="10"/>
      <c r="F193" s="15">
        <f t="shared" si="8"/>
        <v>1736.73</v>
      </c>
    </row>
    <row r="194" spans="1:6" x14ac:dyDescent="0.4">
      <c r="A194" s="7">
        <f t="shared" si="9"/>
        <v>184</v>
      </c>
      <c r="B194" s="8" t="s">
        <v>27</v>
      </c>
      <c r="C194" s="8" t="s">
        <v>69</v>
      </c>
      <c r="D194" s="15">
        <v>823</v>
      </c>
      <c r="E194" s="10"/>
      <c r="F194" s="15">
        <f t="shared" si="8"/>
        <v>823</v>
      </c>
    </row>
    <row r="195" spans="1:6" x14ac:dyDescent="0.4">
      <c r="A195" s="7">
        <f t="shared" si="9"/>
        <v>185</v>
      </c>
      <c r="B195" s="16" t="s">
        <v>78</v>
      </c>
      <c r="C195" s="16" t="s">
        <v>63</v>
      </c>
      <c r="D195" s="17">
        <f>D196</f>
        <v>7355.46</v>
      </c>
      <c r="E195" s="17">
        <f>E196</f>
        <v>0</v>
      </c>
      <c r="F195" s="17">
        <f t="shared" si="8"/>
        <v>7355.46</v>
      </c>
    </row>
    <row r="196" spans="1:6" ht="38.4" customHeight="1" x14ac:dyDescent="0.4">
      <c r="A196" s="7">
        <f t="shared" si="9"/>
        <v>186</v>
      </c>
      <c r="B196" s="11" t="s">
        <v>74</v>
      </c>
      <c r="C196" s="8" t="s">
        <v>67</v>
      </c>
      <c r="D196" s="15">
        <f>D197+D198+D199+D200</f>
        <v>7355.46</v>
      </c>
      <c r="E196" s="15">
        <f>E197+E198+E199+E200</f>
        <v>0</v>
      </c>
      <c r="F196" s="15">
        <f t="shared" si="8"/>
        <v>7355.46</v>
      </c>
    </row>
    <row r="197" spans="1:6" x14ac:dyDescent="0.4">
      <c r="A197" s="7">
        <f t="shared" si="9"/>
        <v>187</v>
      </c>
      <c r="B197" s="8" t="s">
        <v>35</v>
      </c>
      <c r="C197" s="8" t="s">
        <v>68</v>
      </c>
      <c r="D197" s="15">
        <v>5517.46</v>
      </c>
      <c r="E197" s="10"/>
      <c r="F197" s="15">
        <f t="shared" si="8"/>
        <v>5517.46</v>
      </c>
    </row>
    <row r="198" spans="1:6" x14ac:dyDescent="0.4">
      <c r="A198" s="7">
        <f t="shared" si="9"/>
        <v>188</v>
      </c>
      <c r="B198" s="8" t="s">
        <v>27</v>
      </c>
      <c r="C198" s="8" t="s">
        <v>69</v>
      </c>
      <c r="D198" s="15">
        <v>1659</v>
      </c>
      <c r="E198" s="15">
        <v>-12</v>
      </c>
      <c r="F198" s="15">
        <f t="shared" si="8"/>
        <v>1647</v>
      </c>
    </row>
    <row r="199" spans="1:6" ht="33.6" x14ac:dyDescent="0.4">
      <c r="A199" s="7">
        <f t="shared" si="9"/>
        <v>189</v>
      </c>
      <c r="B199" s="11" t="s">
        <v>145</v>
      </c>
      <c r="C199" s="23" t="s">
        <v>86</v>
      </c>
      <c r="D199" s="15">
        <v>71</v>
      </c>
      <c r="E199" s="15"/>
      <c r="F199" s="15">
        <f t="shared" si="8"/>
        <v>71</v>
      </c>
    </row>
    <row r="200" spans="1:6" x14ac:dyDescent="0.4">
      <c r="A200" s="7">
        <f t="shared" si="9"/>
        <v>190</v>
      </c>
      <c r="B200" s="8" t="s">
        <v>28</v>
      </c>
      <c r="C200" s="8" t="s">
        <v>75</v>
      </c>
      <c r="D200" s="15">
        <v>108</v>
      </c>
      <c r="E200" s="15">
        <v>12</v>
      </c>
      <c r="F200" s="15">
        <f t="shared" si="8"/>
        <v>120</v>
      </c>
    </row>
    <row r="201" spans="1:6" ht="44.4" customHeight="1" x14ac:dyDescent="0.4">
      <c r="A201" s="7">
        <f t="shared" si="9"/>
        <v>191</v>
      </c>
      <c r="B201" s="18" t="s">
        <v>79</v>
      </c>
      <c r="C201" s="16" t="s">
        <v>63</v>
      </c>
      <c r="D201" s="17">
        <f>D202</f>
        <v>2276.38</v>
      </c>
      <c r="E201" s="17">
        <f>E202</f>
        <v>0</v>
      </c>
      <c r="F201" s="17">
        <f t="shared" si="8"/>
        <v>2276.38</v>
      </c>
    </row>
    <row r="202" spans="1:6" ht="36.6" customHeight="1" x14ac:dyDescent="0.4">
      <c r="A202" s="7">
        <f t="shared" si="9"/>
        <v>192</v>
      </c>
      <c r="B202" s="11" t="s">
        <v>74</v>
      </c>
      <c r="C202" s="8" t="s">
        <v>67</v>
      </c>
      <c r="D202" s="15">
        <f>D203+D204</f>
        <v>2276.38</v>
      </c>
      <c r="E202" s="15">
        <f>E203+E204+E205</f>
        <v>0</v>
      </c>
      <c r="F202" s="15">
        <f t="shared" si="8"/>
        <v>2276.38</v>
      </c>
    </row>
    <row r="203" spans="1:6" ht="21" customHeight="1" x14ac:dyDescent="0.4">
      <c r="A203" s="7">
        <f t="shared" si="9"/>
        <v>193</v>
      </c>
      <c r="B203" s="8" t="s">
        <v>35</v>
      </c>
      <c r="C203" s="8" t="s">
        <v>68</v>
      </c>
      <c r="D203" s="15">
        <v>1876.38</v>
      </c>
      <c r="E203" s="15"/>
      <c r="F203" s="15">
        <f t="shared" si="8"/>
        <v>1876.38</v>
      </c>
    </row>
    <row r="204" spans="1:6" ht="24" customHeight="1" x14ac:dyDescent="0.4">
      <c r="A204" s="7">
        <f t="shared" si="9"/>
        <v>194</v>
      </c>
      <c r="B204" s="8" t="s">
        <v>27</v>
      </c>
      <c r="C204" s="8" t="s">
        <v>69</v>
      </c>
      <c r="D204" s="15">
        <v>400</v>
      </c>
      <c r="E204" s="15">
        <v>-40</v>
      </c>
      <c r="F204" s="15">
        <f t="shared" si="8"/>
        <v>360</v>
      </c>
    </row>
    <row r="205" spans="1:6" ht="24" customHeight="1" x14ac:dyDescent="0.4">
      <c r="A205" s="7">
        <f t="shared" si="9"/>
        <v>195</v>
      </c>
      <c r="B205" s="8" t="s">
        <v>28</v>
      </c>
      <c r="C205" s="8" t="s">
        <v>75</v>
      </c>
      <c r="D205" s="15">
        <v>0</v>
      </c>
      <c r="E205" s="15">
        <v>40</v>
      </c>
      <c r="F205" s="15">
        <f t="shared" si="8"/>
        <v>40</v>
      </c>
    </row>
    <row r="206" spans="1:6" ht="21" customHeight="1" x14ac:dyDescent="0.4">
      <c r="A206" s="7">
        <f t="shared" si="9"/>
        <v>196</v>
      </c>
      <c r="B206" s="16" t="s">
        <v>80</v>
      </c>
      <c r="C206" s="16" t="s">
        <v>63</v>
      </c>
      <c r="D206" s="17">
        <f>D207</f>
        <v>1158.51</v>
      </c>
      <c r="E206" s="17">
        <f>E207</f>
        <v>0</v>
      </c>
      <c r="F206" s="17">
        <f t="shared" si="8"/>
        <v>1158.51</v>
      </c>
    </row>
    <row r="207" spans="1:6" ht="34.950000000000003" customHeight="1" x14ac:dyDescent="0.4">
      <c r="A207" s="7">
        <f t="shared" si="9"/>
        <v>197</v>
      </c>
      <c r="B207" s="11" t="s">
        <v>74</v>
      </c>
      <c r="C207" s="8" t="s">
        <v>67</v>
      </c>
      <c r="D207" s="15">
        <f>D208+D209</f>
        <v>1158.51</v>
      </c>
      <c r="E207" s="15">
        <f>E208+E209</f>
        <v>0</v>
      </c>
      <c r="F207" s="15">
        <f t="shared" si="8"/>
        <v>1158.51</v>
      </c>
    </row>
    <row r="208" spans="1:6" x14ac:dyDescent="0.4">
      <c r="A208" s="7">
        <f t="shared" si="9"/>
        <v>198</v>
      </c>
      <c r="B208" s="8" t="s">
        <v>35</v>
      </c>
      <c r="C208" s="8" t="s">
        <v>68</v>
      </c>
      <c r="D208" s="15">
        <v>558.51</v>
      </c>
      <c r="E208" s="10"/>
      <c r="F208" s="15">
        <f t="shared" si="8"/>
        <v>558.51</v>
      </c>
    </row>
    <row r="209" spans="1:6" ht="21.6" customHeight="1" x14ac:dyDescent="0.4">
      <c r="A209" s="7">
        <f t="shared" si="9"/>
        <v>199</v>
      </c>
      <c r="B209" s="8" t="s">
        <v>27</v>
      </c>
      <c r="C209" s="8" t="s">
        <v>69</v>
      </c>
      <c r="D209" s="15">
        <v>600</v>
      </c>
      <c r="E209" s="10"/>
      <c r="F209" s="15">
        <f t="shared" si="8"/>
        <v>600</v>
      </c>
    </row>
    <row r="210" spans="1:6" ht="19.95" customHeight="1" x14ac:dyDescent="0.4">
      <c r="A210" s="7">
        <f t="shared" si="9"/>
        <v>200</v>
      </c>
      <c r="B210" s="16" t="s">
        <v>81</v>
      </c>
      <c r="C210" s="16" t="s">
        <v>63</v>
      </c>
      <c r="D210" s="17">
        <f>D211</f>
        <v>434.34</v>
      </c>
      <c r="E210" s="17">
        <f>E211</f>
        <v>0</v>
      </c>
      <c r="F210" s="17">
        <f t="shared" si="8"/>
        <v>434.34</v>
      </c>
    </row>
    <row r="211" spans="1:6" ht="34.200000000000003" customHeight="1" x14ac:dyDescent="0.4">
      <c r="A211" s="7">
        <f t="shared" si="9"/>
        <v>201</v>
      </c>
      <c r="B211" s="11" t="s">
        <v>74</v>
      </c>
      <c r="C211" s="8" t="s">
        <v>67</v>
      </c>
      <c r="D211" s="15">
        <f>D212+D213</f>
        <v>434.34</v>
      </c>
      <c r="E211" s="15">
        <f>E212+E213</f>
        <v>0</v>
      </c>
      <c r="F211" s="15">
        <f t="shared" si="8"/>
        <v>434.34</v>
      </c>
    </row>
    <row r="212" spans="1:6" ht="21" customHeight="1" x14ac:dyDescent="0.4">
      <c r="A212" s="7">
        <f t="shared" si="9"/>
        <v>202</v>
      </c>
      <c r="B212" s="8" t="s">
        <v>35</v>
      </c>
      <c r="C212" s="8" t="s">
        <v>68</v>
      </c>
      <c r="D212" s="15">
        <v>334.34</v>
      </c>
      <c r="E212" s="10"/>
      <c r="F212" s="15">
        <f t="shared" si="8"/>
        <v>334.34</v>
      </c>
    </row>
    <row r="213" spans="1:6" ht="21.6" customHeight="1" x14ac:dyDescent="0.4">
      <c r="A213" s="7">
        <f t="shared" si="9"/>
        <v>203</v>
      </c>
      <c r="B213" s="8" t="s">
        <v>27</v>
      </c>
      <c r="C213" s="8" t="s">
        <v>69</v>
      </c>
      <c r="D213" s="15">
        <v>100</v>
      </c>
      <c r="E213" s="10"/>
      <c r="F213" s="15">
        <f t="shared" si="8"/>
        <v>100</v>
      </c>
    </row>
    <row r="214" spans="1:6" x14ac:dyDescent="0.4">
      <c r="A214" s="7">
        <f t="shared" si="9"/>
        <v>204</v>
      </c>
      <c r="B214" s="25" t="s">
        <v>83</v>
      </c>
      <c r="C214" s="24" t="s">
        <v>63</v>
      </c>
      <c r="D214" s="17">
        <f>D215</f>
        <v>19020</v>
      </c>
      <c r="E214" s="17">
        <f>E215</f>
        <v>19</v>
      </c>
      <c r="F214" s="17">
        <f t="shared" si="8"/>
        <v>19039</v>
      </c>
    </row>
    <row r="215" spans="1:6" ht="37.200000000000003" customHeight="1" x14ac:dyDescent="0.4">
      <c r="A215" s="7">
        <f t="shared" si="9"/>
        <v>205</v>
      </c>
      <c r="B215" s="18" t="s">
        <v>84</v>
      </c>
      <c r="C215" s="16" t="s">
        <v>63</v>
      </c>
      <c r="D215" s="17">
        <f>D216</f>
        <v>19020</v>
      </c>
      <c r="E215" s="17">
        <f>E216</f>
        <v>19</v>
      </c>
      <c r="F215" s="17">
        <f t="shared" si="8"/>
        <v>19039</v>
      </c>
    </row>
    <row r="216" spans="1:6" ht="23.25" customHeight="1" x14ac:dyDescent="0.4">
      <c r="A216" s="7">
        <f>A215+1</f>
        <v>206</v>
      </c>
      <c r="B216" s="8" t="s">
        <v>85</v>
      </c>
      <c r="C216" s="8" t="s">
        <v>86</v>
      </c>
      <c r="D216" s="15">
        <v>19020</v>
      </c>
      <c r="E216" s="15">
        <v>19</v>
      </c>
      <c r="F216" s="15">
        <f t="shared" si="8"/>
        <v>19039</v>
      </c>
    </row>
    <row r="217" spans="1:6" ht="54.6" customHeight="1" x14ac:dyDescent="0.4">
      <c r="A217" s="7">
        <f t="shared" si="9"/>
        <v>207</v>
      </c>
      <c r="B217" s="18" t="s">
        <v>219</v>
      </c>
      <c r="C217" s="16" t="s">
        <v>82</v>
      </c>
      <c r="D217" s="17">
        <v>313</v>
      </c>
      <c r="E217" s="10"/>
      <c r="F217" s="17">
        <f t="shared" ref="F217:F258" si="10">D217+E217</f>
        <v>313</v>
      </c>
    </row>
    <row r="218" spans="1:6" ht="87" customHeight="1" x14ac:dyDescent="0.4">
      <c r="A218" s="7">
        <f t="shared" si="9"/>
        <v>208</v>
      </c>
      <c r="B218" s="18" t="s">
        <v>166</v>
      </c>
      <c r="C218" s="16" t="s">
        <v>138</v>
      </c>
      <c r="D218" s="17">
        <v>13709.58</v>
      </c>
      <c r="E218" s="10"/>
      <c r="F218" s="17">
        <f t="shared" si="10"/>
        <v>13709.58</v>
      </c>
    </row>
    <row r="219" spans="1:6" ht="56.4" customHeight="1" x14ac:dyDescent="0.4">
      <c r="A219" s="7">
        <f t="shared" si="9"/>
        <v>209</v>
      </c>
      <c r="B219" s="18" t="s">
        <v>202</v>
      </c>
      <c r="C219" s="16" t="s">
        <v>138</v>
      </c>
      <c r="D219" s="17">
        <v>101.34</v>
      </c>
      <c r="E219" s="10"/>
      <c r="F219" s="17">
        <f t="shared" si="10"/>
        <v>101.34</v>
      </c>
    </row>
    <row r="220" spans="1:6" ht="37.950000000000003" customHeight="1" x14ac:dyDescent="0.4">
      <c r="A220" s="7">
        <f t="shared" si="9"/>
        <v>210</v>
      </c>
      <c r="B220" s="18" t="s">
        <v>87</v>
      </c>
      <c r="C220" s="16" t="s">
        <v>88</v>
      </c>
      <c r="D220" s="17">
        <f>D221</f>
        <v>132217.73000000001</v>
      </c>
      <c r="E220" s="17">
        <f>E221</f>
        <v>2756</v>
      </c>
      <c r="F220" s="17">
        <f t="shared" si="10"/>
        <v>134973.73000000001</v>
      </c>
    </row>
    <row r="221" spans="1:6" ht="33.6" x14ac:dyDescent="0.4">
      <c r="A221" s="7">
        <f t="shared" si="9"/>
        <v>211</v>
      </c>
      <c r="B221" s="18" t="s">
        <v>89</v>
      </c>
      <c r="C221" s="16" t="s">
        <v>90</v>
      </c>
      <c r="D221" s="17">
        <f>D222+D223+D224+D225+D226+D227+D228</f>
        <v>132217.73000000001</v>
      </c>
      <c r="E221" s="17">
        <f>E222+E223+E224+E225+E226+E227+E228</f>
        <v>2756</v>
      </c>
      <c r="F221" s="17">
        <f t="shared" si="10"/>
        <v>134973.73000000001</v>
      </c>
    </row>
    <row r="222" spans="1:6" ht="20.399999999999999" customHeight="1" x14ac:dyDescent="0.4">
      <c r="A222" s="7">
        <f t="shared" si="9"/>
        <v>212</v>
      </c>
      <c r="B222" s="8" t="s">
        <v>35</v>
      </c>
      <c r="C222" s="8" t="s">
        <v>91</v>
      </c>
      <c r="D222" s="15">
        <v>110911.64</v>
      </c>
      <c r="E222" s="15">
        <v>1901</v>
      </c>
      <c r="F222" s="15">
        <f t="shared" si="10"/>
        <v>112812.64</v>
      </c>
    </row>
    <row r="223" spans="1:6" ht="22.95" customHeight="1" x14ac:dyDescent="0.4">
      <c r="A223" s="7">
        <f t="shared" si="9"/>
        <v>213</v>
      </c>
      <c r="B223" s="8" t="s">
        <v>27</v>
      </c>
      <c r="C223" s="8" t="s">
        <v>92</v>
      </c>
      <c r="D223" s="15">
        <v>15068.03</v>
      </c>
      <c r="E223" s="15">
        <v>855</v>
      </c>
      <c r="F223" s="15">
        <f t="shared" si="10"/>
        <v>15923.03</v>
      </c>
    </row>
    <row r="224" spans="1:6" ht="23.4" customHeight="1" x14ac:dyDescent="0.4">
      <c r="A224" s="7">
        <f t="shared" si="9"/>
        <v>214</v>
      </c>
      <c r="B224" s="8" t="s">
        <v>93</v>
      </c>
      <c r="C224" s="8" t="s">
        <v>118</v>
      </c>
      <c r="D224" s="15">
        <v>1300</v>
      </c>
      <c r="E224" s="10"/>
      <c r="F224" s="15">
        <f t="shared" si="10"/>
        <v>1300</v>
      </c>
    </row>
    <row r="225" spans="1:6" ht="36.6" customHeight="1" x14ac:dyDescent="0.4">
      <c r="A225" s="7">
        <f t="shared" si="9"/>
        <v>215</v>
      </c>
      <c r="B225" s="11" t="s">
        <v>145</v>
      </c>
      <c r="C225" s="23" t="s">
        <v>147</v>
      </c>
      <c r="D225" s="15">
        <v>850</v>
      </c>
      <c r="E225" s="10"/>
      <c r="F225" s="15">
        <f t="shared" si="10"/>
        <v>850</v>
      </c>
    </row>
    <row r="226" spans="1:6" ht="18.600000000000001" customHeight="1" x14ac:dyDescent="0.4">
      <c r="A226" s="7">
        <f t="shared" si="9"/>
        <v>216</v>
      </c>
      <c r="B226" s="8" t="s">
        <v>28</v>
      </c>
      <c r="C226" s="8" t="s">
        <v>94</v>
      </c>
      <c r="D226" s="15">
        <v>884</v>
      </c>
      <c r="E226" s="10"/>
      <c r="F226" s="15">
        <f t="shared" si="10"/>
        <v>884</v>
      </c>
    </row>
    <row r="227" spans="1:6" ht="39.6" customHeight="1" x14ac:dyDescent="0.4">
      <c r="A227" s="7">
        <f t="shared" si="9"/>
        <v>217</v>
      </c>
      <c r="B227" s="11" t="s">
        <v>171</v>
      </c>
      <c r="C227" s="8" t="s">
        <v>172</v>
      </c>
      <c r="D227" s="15">
        <v>2456.06</v>
      </c>
      <c r="E227" s="10"/>
      <c r="F227" s="15">
        <f t="shared" si="10"/>
        <v>2456.06</v>
      </c>
    </row>
    <row r="228" spans="1:6" ht="39.6" customHeight="1" x14ac:dyDescent="0.4">
      <c r="A228" s="7">
        <f t="shared" si="9"/>
        <v>218</v>
      </c>
      <c r="B228" s="11" t="s">
        <v>175</v>
      </c>
      <c r="C228" s="8" t="s">
        <v>172</v>
      </c>
      <c r="D228" s="15">
        <v>748</v>
      </c>
      <c r="E228" s="10"/>
      <c r="F228" s="15">
        <f t="shared" si="10"/>
        <v>748</v>
      </c>
    </row>
    <row r="229" spans="1:6" ht="21.75" customHeight="1" x14ac:dyDescent="0.4">
      <c r="A229" s="7">
        <f t="shared" si="9"/>
        <v>219</v>
      </c>
      <c r="B229" s="18" t="s">
        <v>95</v>
      </c>
      <c r="C229" s="16" t="s">
        <v>96</v>
      </c>
      <c r="D229" s="17">
        <f>D230+D231</f>
        <v>32769.520000000004</v>
      </c>
      <c r="E229" s="17">
        <f>E230+E231</f>
        <v>576</v>
      </c>
      <c r="F229" s="17">
        <f t="shared" si="10"/>
        <v>33345.520000000004</v>
      </c>
    </row>
    <row r="230" spans="1:6" ht="22.2" customHeight="1" x14ac:dyDescent="0.4">
      <c r="A230" s="7">
        <f t="shared" ref="A230:A258" si="11">A229+1</f>
        <v>220</v>
      </c>
      <c r="B230" s="16" t="s">
        <v>156</v>
      </c>
      <c r="C230" s="16" t="s">
        <v>146</v>
      </c>
      <c r="D230" s="20">
        <v>10624</v>
      </c>
      <c r="E230" s="10"/>
      <c r="F230" s="17">
        <f t="shared" si="10"/>
        <v>10624</v>
      </c>
    </row>
    <row r="231" spans="1:6" ht="22.2" customHeight="1" x14ac:dyDescent="0.4">
      <c r="A231" s="7">
        <f t="shared" si="11"/>
        <v>221</v>
      </c>
      <c r="B231" s="16" t="s">
        <v>122</v>
      </c>
      <c r="C231" s="16" t="s">
        <v>97</v>
      </c>
      <c r="D231" s="20">
        <v>22145.52</v>
      </c>
      <c r="E231" s="15">
        <v>576</v>
      </c>
      <c r="F231" s="17">
        <f t="shared" si="10"/>
        <v>22721.52</v>
      </c>
    </row>
    <row r="232" spans="1:6" ht="26.4" customHeight="1" x14ac:dyDescent="0.4">
      <c r="A232" s="7">
        <f t="shared" si="11"/>
        <v>222</v>
      </c>
      <c r="B232" s="18" t="s">
        <v>103</v>
      </c>
      <c r="C232" s="16" t="s">
        <v>104</v>
      </c>
      <c r="D232" s="17">
        <f>D233</f>
        <v>67714.509999999995</v>
      </c>
      <c r="E232" s="17">
        <f>E233</f>
        <v>0</v>
      </c>
      <c r="F232" s="17">
        <f t="shared" si="10"/>
        <v>67714.509999999995</v>
      </c>
    </row>
    <row r="233" spans="1:6" ht="50.4" x14ac:dyDescent="0.4">
      <c r="A233" s="7">
        <f t="shared" si="11"/>
        <v>223</v>
      </c>
      <c r="B233" s="18" t="s">
        <v>167</v>
      </c>
      <c r="C233" s="16" t="s">
        <v>129</v>
      </c>
      <c r="D233" s="17">
        <v>67714.509999999995</v>
      </c>
      <c r="E233" s="10"/>
      <c r="F233" s="17">
        <f t="shared" si="10"/>
        <v>67714.509999999995</v>
      </c>
    </row>
    <row r="234" spans="1:6" ht="20.399999999999999" customHeight="1" x14ac:dyDescent="0.4">
      <c r="A234" s="7">
        <f>A233+1</f>
        <v>224</v>
      </c>
      <c r="B234" s="18" t="s">
        <v>98</v>
      </c>
      <c r="C234" s="16" t="s">
        <v>99</v>
      </c>
      <c r="D234" s="17">
        <f>D235+D236</f>
        <v>3268.93</v>
      </c>
      <c r="E234" s="17">
        <f>E235+E236</f>
        <v>3000</v>
      </c>
      <c r="F234" s="17">
        <f t="shared" si="10"/>
        <v>6268.93</v>
      </c>
    </row>
    <row r="235" spans="1:6" ht="22.2" customHeight="1" x14ac:dyDescent="0.4">
      <c r="A235" s="7">
        <f t="shared" ref="A235:A241" si="12">A234+1</f>
        <v>225</v>
      </c>
      <c r="B235" s="18" t="s">
        <v>222</v>
      </c>
      <c r="C235" s="16" t="s">
        <v>123</v>
      </c>
      <c r="D235" s="17">
        <v>1130</v>
      </c>
      <c r="E235" s="15">
        <v>3000</v>
      </c>
      <c r="F235" s="17">
        <f t="shared" si="10"/>
        <v>4130</v>
      </c>
    </row>
    <row r="236" spans="1:6" ht="24" customHeight="1" x14ac:dyDescent="0.4">
      <c r="A236" s="7">
        <f t="shared" si="12"/>
        <v>226</v>
      </c>
      <c r="B236" s="18" t="s">
        <v>223</v>
      </c>
      <c r="C236" s="16" t="s">
        <v>123</v>
      </c>
      <c r="D236" s="17">
        <v>2138.9299999999998</v>
      </c>
      <c r="E236" s="10"/>
      <c r="F236" s="17">
        <f t="shared" si="10"/>
        <v>2138.9299999999998</v>
      </c>
    </row>
    <row r="237" spans="1:6" ht="24" customHeight="1" x14ac:dyDescent="0.4">
      <c r="A237" s="7">
        <f t="shared" si="12"/>
        <v>227</v>
      </c>
      <c r="B237" s="18" t="s">
        <v>252</v>
      </c>
      <c r="C237" s="18" t="s">
        <v>253</v>
      </c>
      <c r="D237" s="17">
        <f>D238</f>
        <v>186</v>
      </c>
      <c r="E237" s="17">
        <f>E238</f>
        <v>0</v>
      </c>
      <c r="F237" s="17">
        <f>D237+E237</f>
        <v>186</v>
      </c>
    </row>
    <row r="238" spans="1:6" ht="19.2" customHeight="1" x14ac:dyDescent="0.4">
      <c r="A238" s="7">
        <f t="shared" si="12"/>
        <v>228</v>
      </c>
      <c r="B238" s="11" t="s">
        <v>27</v>
      </c>
      <c r="C238" s="11" t="s">
        <v>254</v>
      </c>
      <c r="D238" s="15">
        <v>186</v>
      </c>
      <c r="E238" s="15">
        <v>0</v>
      </c>
      <c r="F238" s="15">
        <f>D238+E238</f>
        <v>186</v>
      </c>
    </row>
    <row r="239" spans="1:6" ht="20.399999999999999" customHeight="1" x14ac:dyDescent="0.4">
      <c r="A239" s="7">
        <f t="shared" si="12"/>
        <v>229</v>
      </c>
      <c r="B239" s="16" t="s">
        <v>100</v>
      </c>
      <c r="C239" s="16" t="s">
        <v>101</v>
      </c>
      <c r="D239" s="17">
        <f>D240+D243+D244+D245+D246+D247+D248+D249+D250+D251+D252+D253+D254+D255+D256</f>
        <v>412514.93999999989</v>
      </c>
      <c r="E239" s="17">
        <f>E240+E243+E244+E245+E246+E247+E248+E249+E250+E251+E252+E253+E254+E255+E256</f>
        <v>10868</v>
      </c>
      <c r="F239" s="17">
        <f t="shared" si="10"/>
        <v>423382.93999999989</v>
      </c>
    </row>
    <row r="240" spans="1:6" ht="21.75" customHeight="1" x14ac:dyDescent="0.4">
      <c r="A240" s="7">
        <f t="shared" si="12"/>
        <v>230</v>
      </c>
      <c r="B240" s="16" t="s">
        <v>125</v>
      </c>
      <c r="C240" s="16" t="s">
        <v>101</v>
      </c>
      <c r="D240" s="17">
        <f>D241+D242</f>
        <v>85158.55</v>
      </c>
      <c r="E240" s="17">
        <f>E241+E242</f>
        <v>10868</v>
      </c>
      <c r="F240" s="17">
        <f t="shared" si="10"/>
        <v>96026.55</v>
      </c>
    </row>
    <row r="241" spans="1:6" x14ac:dyDescent="0.4">
      <c r="A241" s="7">
        <f t="shared" si="12"/>
        <v>231</v>
      </c>
      <c r="B241" s="18" t="s">
        <v>27</v>
      </c>
      <c r="C241" s="18" t="s">
        <v>126</v>
      </c>
      <c r="D241" s="15">
        <v>63661</v>
      </c>
      <c r="E241" s="15">
        <v>10868</v>
      </c>
      <c r="F241" s="15">
        <f t="shared" si="10"/>
        <v>74529</v>
      </c>
    </row>
    <row r="242" spans="1:6" ht="22.2" customHeight="1" x14ac:dyDescent="0.4">
      <c r="A242" s="7">
        <f t="shared" si="11"/>
        <v>232</v>
      </c>
      <c r="B242" s="18" t="s">
        <v>28</v>
      </c>
      <c r="C242" s="18" t="s">
        <v>148</v>
      </c>
      <c r="D242" s="15">
        <v>21497.55</v>
      </c>
      <c r="E242" s="10"/>
      <c r="F242" s="15">
        <f t="shared" si="10"/>
        <v>21497.55</v>
      </c>
    </row>
    <row r="243" spans="1:6" ht="138.6" customHeight="1" x14ac:dyDescent="0.4">
      <c r="A243" s="7">
        <f t="shared" si="11"/>
        <v>233</v>
      </c>
      <c r="B243" s="27" t="s">
        <v>168</v>
      </c>
      <c r="C243" s="16" t="s">
        <v>139</v>
      </c>
      <c r="D243" s="17">
        <v>117636.87</v>
      </c>
      <c r="E243" s="10"/>
      <c r="F243" s="17">
        <f t="shared" si="10"/>
        <v>117636.87</v>
      </c>
    </row>
    <row r="244" spans="1:6" ht="106.95" customHeight="1" x14ac:dyDescent="0.4">
      <c r="A244" s="7">
        <f t="shared" si="11"/>
        <v>234</v>
      </c>
      <c r="B244" s="27" t="s">
        <v>169</v>
      </c>
      <c r="C244" s="16" t="s">
        <v>139</v>
      </c>
      <c r="D244" s="17">
        <v>17316.14</v>
      </c>
      <c r="E244" s="10"/>
      <c r="F244" s="17">
        <f t="shared" si="10"/>
        <v>17316.14</v>
      </c>
    </row>
    <row r="245" spans="1:6" ht="132.6" customHeight="1" x14ac:dyDescent="0.4">
      <c r="A245" s="7">
        <f t="shared" si="11"/>
        <v>235</v>
      </c>
      <c r="B245" s="27" t="s">
        <v>170</v>
      </c>
      <c r="C245" s="16" t="s">
        <v>139</v>
      </c>
      <c r="D245" s="17">
        <v>87324.160000000003</v>
      </c>
      <c r="E245" s="10"/>
      <c r="F245" s="17">
        <f t="shared" si="10"/>
        <v>87324.160000000003</v>
      </c>
    </row>
    <row r="246" spans="1:6" ht="92.4" customHeight="1" x14ac:dyDescent="0.4">
      <c r="A246" s="7">
        <f t="shared" si="11"/>
        <v>236</v>
      </c>
      <c r="B246" s="27" t="s">
        <v>234</v>
      </c>
      <c r="C246" s="16" t="s">
        <v>139</v>
      </c>
      <c r="D246" s="26">
        <v>19028.599999999999</v>
      </c>
      <c r="E246" s="10"/>
      <c r="F246" s="17">
        <f t="shared" si="10"/>
        <v>19028.599999999999</v>
      </c>
    </row>
    <row r="247" spans="1:6" ht="88.95" customHeight="1" x14ac:dyDescent="0.4">
      <c r="A247" s="7">
        <f t="shared" si="11"/>
        <v>237</v>
      </c>
      <c r="B247" s="27" t="s">
        <v>235</v>
      </c>
      <c r="C247" s="16" t="s">
        <v>139</v>
      </c>
      <c r="D247" s="26">
        <v>17047.88</v>
      </c>
      <c r="E247" s="10"/>
      <c r="F247" s="17">
        <f t="shared" si="10"/>
        <v>17047.88</v>
      </c>
    </row>
    <row r="248" spans="1:6" ht="87" customHeight="1" x14ac:dyDescent="0.4">
      <c r="A248" s="7">
        <f t="shared" si="11"/>
        <v>238</v>
      </c>
      <c r="B248" s="27" t="s">
        <v>236</v>
      </c>
      <c r="C248" s="16" t="s">
        <v>139</v>
      </c>
      <c r="D248" s="26">
        <v>18882.8</v>
      </c>
      <c r="E248" s="10"/>
      <c r="F248" s="17">
        <f t="shared" si="10"/>
        <v>18882.8</v>
      </c>
    </row>
    <row r="249" spans="1:6" ht="93.6" customHeight="1" x14ac:dyDescent="0.4">
      <c r="A249" s="7">
        <f t="shared" si="11"/>
        <v>239</v>
      </c>
      <c r="B249" s="27" t="s">
        <v>237</v>
      </c>
      <c r="C249" s="16" t="s">
        <v>139</v>
      </c>
      <c r="D249" s="26">
        <v>22247.17</v>
      </c>
      <c r="E249" s="10"/>
      <c r="F249" s="17">
        <f t="shared" si="10"/>
        <v>22247.17</v>
      </c>
    </row>
    <row r="250" spans="1:6" ht="73.2" customHeight="1" x14ac:dyDescent="0.4">
      <c r="A250" s="7">
        <f t="shared" si="11"/>
        <v>240</v>
      </c>
      <c r="B250" s="27" t="s">
        <v>238</v>
      </c>
      <c r="C250" s="16" t="s">
        <v>139</v>
      </c>
      <c r="D250" s="26">
        <v>10294.129999999999</v>
      </c>
      <c r="E250" s="10"/>
      <c r="F250" s="17">
        <f t="shared" si="10"/>
        <v>10294.129999999999</v>
      </c>
    </row>
    <row r="251" spans="1:6" ht="84" x14ac:dyDescent="0.4">
      <c r="A251" s="7">
        <f t="shared" si="11"/>
        <v>241</v>
      </c>
      <c r="B251" s="27" t="s">
        <v>239</v>
      </c>
      <c r="C251" s="16" t="s">
        <v>139</v>
      </c>
      <c r="D251" s="26">
        <v>3526.25</v>
      </c>
      <c r="E251" s="10"/>
      <c r="F251" s="17">
        <f t="shared" si="10"/>
        <v>3526.25</v>
      </c>
    </row>
    <row r="252" spans="1:6" ht="84" customHeight="1" x14ac:dyDescent="0.4">
      <c r="A252" s="7">
        <f t="shared" si="11"/>
        <v>242</v>
      </c>
      <c r="B252" s="27" t="s">
        <v>240</v>
      </c>
      <c r="C252" s="16" t="s">
        <v>139</v>
      </c>
      <c r="D252" s="26">
        <v>2342.79</v>
      </c>
      <c r="E252" s="10"/>
      <c r="F252" s="17">
        <f t="shared" si="10"/>
        <v>2342.79</v>
      </c>
    </row>
    <row r="253" spans="1:6" ht="86.4" customHeight="1" x14ac:dyDescent="0.4">
      <c r="A253" s="7">
        <f t="shared" si="11"/>
        <v>243</v>
      </c>
      <c r="B253" s="27" t="s">
        <v>241</v>
      </c>
      <c r="C253" s="16" t="s">
        <v>139</v>
      </c>
      <c r="D253" s="26">
        <v>0</v>
      </c>
      <c r="E253" s="10"/>
      <c r="F253" s="17">
        <f t="shared" si="10"/>
        <v>0</v>
      </c>
    </row>
    <row r="254" spans="1:6" ht="87" customHeight="1" x14ac:dyDescent="0.4">
      <c r="A254" s="7">
        <f t="shared" si="11"/>
        <v>244</v>
      </c>
      <c r="B254" s="27" t="s">
        <v>242</v>
      </c>
      <c r="C254" s="16" t="s">
        <v>139</v>
      </c>
      <c r="D254" s="26">
        <v>14.6</v>
      </c>
      <c r="E254" s="10"/>
      <c r="F254" s="17">
        <f t="shared" si="10"/>
        <v>14.6</v>
      </c>
    </row>
    <row r="255" spans="1:6" ht="21.6" customHeight="1" x14ac:dyDescent="0.4">
      <c r="A255" s="7">
        <f t="shared" si="11"/>
        <v>245</v>
      </c>
      <c r="B255" s="18" t="s">
        <v>187</v>
      </c>
      <c r="C255" s="16" t="s">
        <v>134</v>
      </c>
      <c r="D255" s="26">
        <v>4657</v>
      </c>
      <c r="E255" s="10"/>
      <c r="F255" s="17">
        <f t="shared" si="10"/>
        <v>4657</v>
      </c>
    </row>
    <row r="256" spans="1:6" ht="24" customHeight="1" x14ac:dyDescent="0.4">
      <c r="A256" s="7">
        <f t="shared" si="11"/>
        <v>246</v>
      </c>
      <c r="B256" s="18" t="s">
        <v>186</v>
      </c>
      <c r="C256" s="16" t="s">
        <v>188</v>
      </c>
      <c r="D256" s="26">
        <v>7038</v>
      </c>
      <c r="E256" s="10"/>
      <c r="F256" s="17">
        <f t="shared" si="10"/>
        <v>7038</v>
      </c>
    </row>
    <row r="257" spans="1:6" ht="22.2" customHeight="1" x14ac:dyDescent="0.4">
      <c r="A257" s="7">
        <f t="shared" si="11"/>
        <v>247</v>
      </c>
      <c r="B257" s="16" t="s">
        <v>141</v>
      </c>
      <c r="C257" s="16" t="s">
        <v>142</v>
      </c>
      <c r="D257" s="26">
        <f>D258</f>
        <v>2939.59</v>
      </c>
      <c r="E257" s="26">
        <f>E258</f>
        <v>0</v>
      </c>
      <c r="F257" s="17">
        <f t="shared" si="10"/>
        <v>2939.59</v>
      </c>
    </row>
    <row r="258" spans="1:6" x14ac:dyDescent="0.4">
      <c r="A258" s="7">
        <f t="shared" si="11"/>
        <v>248</v>
      </c>
      <c r="B258" s="28" t="s">
        <v>173</v>
      </c>
      <c r="C258" s="28" t="s">
        <v>143</v>
      </c>
      <c r="D258" s="26">
        <v>2939.59</v>
      </c>
      <c r="E258" s="10"/>
      <c r="F258" s="17">
        <f t="shared" si="10"/>
        <v>2939.59</v>
      </c>
    </row>
    <row r="259" spans="1:6" x14ac:dyDescent="0.4">
      <c r="A259" s="39"/>
      <c r="B259" s="40"/>
      <c r="C259" s="40"/>
      <c r="D259" s="41"/>
      <c r="E259" s="12"/>
      <c r="F259" s="41"/>
    </row>
    <row r="260" spans="1:6" x14ac:dyDescent="0.4">
      <c r="A260" s="29"/>
      <c r="B260" s="36"/>
      <c r="C260" s="47" t="s">
        <v>226</v>
      </c>
      <c r="D260" s="47"/>
      <c r="E260" s="47"/>
      <c r="F260" s="35"/>
    </row>
    <row r="261" spans="1:6" x14ac:dyDescent="0.4">
      <c r="A261" s="29"/>
      <c r="B261" s="36" t="s">
        <v>225</v>
      </c>
      <c r="C261" s="45" t="s">
        <v>227</v>
      </c>
      <c r="D261" s="45"/>
      <c r="E261" s="45"/>
      <c r="F261" s="35"/>
    </row>
    <row r="262" spans="1:6" x14ac:dyDescent="0.4">
      <c r="A262" s="29"/>
      <c r="B262" s="36" t="s">
        <v>228</v>
      </c>
      <c r="C262" s="47" t="s">
        <v>229</v>
      </c>
      <c r="D262" s="47"/>
      <c r="E262" s="47"/>
      <c r="F262" s="35"/>
    </row>
    <row r="263" spans="1:6" x14ac:dyDescent="0.4">
      <c r="A263" s="31"/>
      <c r="B263" s="32"/>
      <c r="C263" s="32"/>
    </row>
    <row r="264" spans="1:6" x14ac:dyDescent="0.4">
      <c r="A264" s="32"/>
      <c r="B264" s="2"/>
      <c r="C264" s="52"/>
      <c r="D264" s="52"/>
    </row>
    <row r="265" spans="1:6" x14ac:dyDescent="0.4">
      <c r="A265" s="32"/>
      <c r="B265" s="30"/>
      <c r="C265" s="60"/>
      <c r="D265" s="60"/>
      <c r="E265" s="60"/>
    </row>
    <row r="266" spans="1:6" x14ac:dyDescent="0.4">
      <c r="A266" s="32"/>
      <c r="B266" s="2"/>
      <c r="C266" s="52"/>
      <c r="D266" s="52"/>
    </row>
    <row r="267" spans="1:6" x14ac:dyDescent="0.4">
      <c r="B267" s="32"/>
      <c r="C267" s="32"/>
    </row>
  </sheetData>
  <mergeCells count="16">
    <mergeCell ref="C266:D266"/>
    <mergeCell ref="B5:D5"/>
    <mergeCell ref="C7:C10"/>
    <mergeCell ref="A7:A10"/>
    <mergeCell ref="B7:B10"/>
    <mergeCell ref="D7:D10"/>
    <mergeCell ref="C264:D264"/>
    <mergeCell ref="C265:E265"/>
    <mergeCell ref="E7:E10"/>
    <mergeCell ref="A1:F1"/>
    <mergeCell ref="C260:E260"/>
    <mergeCell ref="C262:E262"/>
    <mergeCell ref="F7:F10"/>
    <mergeCell ref="A2:B2"/>
    <mergeCell ref="A3:B3"/>
    <mergeCell ref="A4:B4"/>
  </mergeCells>
  <phoneticPr fontId="0" type="noConversion"/>
  <pageMargins left="0.336220472440945" right="3.6220472440944999E-2" top="0.201181102" bottom="0.454330708661417" header="0" footer="0"/>
  <pageSetup paperSize="9" scale="90" orientation="portrait" r:id="rId1"/>
  <headerFooter alignWithMargins="0"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Sheet2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2021-10-01T08:09:28Z</cp:lastPrinted>
  <dcterms:created xsi:type="dcterms:W3CDTF">2011-02-07T14:42:14Z</dcterms:created>
  <dcterms:modified xsi:type="dcterms:W3CDTF">2021-10-04T05:25:57Z</dcterms:modified>
</cp:coreProperties>
</file>