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\\fileservervr\Consiliul 17\SEDINTE_2023\23_sedinta_ordinara_21_decembrie_2023\hotarari_218_\"/>
    </mc:Choice>
  </mc:AlternateContent>
  <xr:revisionPtr revIDLastSave="0" documentId="13_ncr:1_{640738D0-CB3A-476E-BB5D-D53BA715C024}" xr6:coauthVersionLast="47" xr6:coauthVersionMax="47" xr10:uidLastSave="{00000000-0000-0000-0000-000000000000}"/>
  <bookViews>
    <workbookView xWindow="-108" yWindow="-108" windowWidth="30936" windowHeight="16896" activeTab="4" xr2:uid="{00000000-000D-0000-FFFF-FFFF00000000}"/>
  </bookViews>
  <sheets>
    <sheet name="T137" sheetId="4" r:id="rId1"/>
    <sheet name="T138" sheetId="5" r:id="rId2"/>
    <sheet name="T139" sheetId="6" r:id="rId3"/>
    <sheet name="T140" sheetId="7" r:id="rId4"/>
    <sheet name="T141" sheetId="8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8" l="1"/>
  <c r="E9" i="8" s="1"/>
  <c r="F8" i="8" s="1"/>
  <c r="D8" i="8"/>
  <c r="E7" i="8" s="1"/>
  <c r="C8" i="8"/>
  <c r="D10" i="6"/>
  <c r="G7" i="6" s="1"/>
  <c r="C10" i="6"/>
  <c r="D9" i="6"/>
  <c r="F7" i="6" s="1"/>
  <c r="C9" i="6"/>
  <c r="E9" i="6" s="1"/>
  <c r="F8" i="6" s="1"/>
  <c r="C8" i="6"/>
  <c r="D9" i="5"/>
  <c r="F7" i="5" s="1"/>
  <c r="C9" i="5"/>
  <c r="C8" i="4"/>
  <c r="C70" i="8"/>
  <c r="C71" i="8" s="1"/>
  <c r="D9" i="8" s="1"/>
  <c r="F7" i="8" s="1"/>
  <c r="C67" i="7"/>
  <c r="C68" i="7" s="1"/>
  <c r="C13" i="7" s="1"/>
  <c r="C70" i="6"/>
  <c r="C71" i="6" s="1"/>
  <c r="D8" i="6" s="1"/>
  <c r="E7" i="6" s="1"/>
  <c r="C54" i="5"/>
  <c r="C55" i="5" s="1"/>
  <c r="D10" i="5" s="1"/>
  <c r="G7" i="5" s="1"/>
  <c r="C69" i="4"/>
  <c r="C70" i="4" s="1"/>
  <c r="D9" i="4" s="1"/>
  <c r="F7" i="4" s="1"/>
  <c r="C8" i="7" l="1"/>
  <c r="D8" i="7"/>
  <c r="E7" i="7" s="1"/>
  <c r="C9" i="7"/>
  <c r="F13" i="7" s="1"/>
  <c r="J9" i="7" s="1"/>
  <c r="C12" i="7"/>
  <c r="I13" i="7" s="1"/>
  <c r="J12" i="7" s="1"/>
  <c r="D12" i="7"/>
  <c r="I7" i="7" s="1"/>
  <c r="C10" i="5"/>
  <c r="D8" i="5"/>
  <c r="E7" i="5" s="1"/>
  <c r="D8" i="4"/>
  <c r="E7" i="4" s="1"/>
  <c r="F10" i="6"/>
  <c r="G9" i="6" s="1"/>
  <c r="C9" i="4"/>
  <c r="E9" i="4" s="1"/>
  <c r="F8" i="4" s="1"/>
  <c r="F10" i="5"/>
  <c r="G9" i="5" s="1"/>
  <c r="D9" i="7"/>
  <c r="F7" i="7" s="1"/>
  <c r="C10" i="4"/>
  <c r="D10" i="7"/>
  <c r="G7" i="7" s="1"/>
  <c r="D13" i="7"/>
  <c r="J7" i="7" s="1"/>
  <c r="D10" i="4"/>
  <c r="G7" i="4" s="1"/>
  <c r="C11" i="7"/>
  <c r="C8" i="5"/>
  <c r="E9" i="5" s="1"/>
  <c r="F8" i="5" s="1"/>
  <c r="D11" i="7"/>
  <c r="H7" i="7" s="1"/>
  <c r="C10" i="7"/>
  <c r="E13" i="7"/>
  <c r="J8" i="7" s="1"/>
  <c r="E10" i="6"/>
  <c r="G8" i="6" s="1"/>
  <c r="H12" i="7" l="1"/>
  <c r="I11" i="7" s="1"/>
  <c r="F12" i="7"/>
  <c r="I9" i="7" s="1"/>
  <c r="E9" i="7"/>
  <c r="F8" i="7" s="1"/>
  <c r="E11" i="7"/>
  <c r="H8" i="7" s="1"/>
  <c r="F10" i="7"/>
  <c r="G9" i="7" s="1"/>
  <c r="E12" i="7"/>
  <c r="I8" i="7" s="1"/>
  <c r="H13" i="7"/>
  <c r="J11" i="7" s="1"/>
  <c r="E10" i="5"/>
  <c r="G8" i="5" s="1"/>
  <c r="F10" i="4"/>
  <c r="G9" i="4" s="1"/>
  <c r="G12" i="7"/>
  <c r="I10" i="7" s="1"/>
  <c r="E10" i="7"/>
  <c r="G8" i="7" s="1"/>
  <c r="G13" i="7"/>
  <c r="J10" i="7" s="1"/>
  <c r="G11" i="7"/>
  <c r="H10" i="7" s="1"/>
  <c r="F11" i="7"/>
  <c r="H9" i="7" s="1"/>
  <c r="E10" i="4"/>
  <c r="G8" i="4" s="1"/>
</calcChain>
</file>

<file path=xl/sharedStrings.xml><?xml version="1.0" encoding="utf-8"?>
<sst xmlns="http://schemas.openxmlformats.org/spreadsheetml/2006/main" count="134" uniqueCount="41">
  <si>
    <t>Bilete de călătorie</t>
  </si>
  <si>
    <t>km</t>
  </si>
  <si>
    <t>Tarif  mediu/km/loc (lei)</t>
  </si>
  <si>
    <t>Zonă kilometrică finala</t>
  </si>
  <si>
    <t>Coeficient alfa</t>
  </si>
  <si>
    <t>lei/loc/km</t>
  </si>
  <si>
    <t xml:space="preserve">TVA                                                   </t>
  </si>
  <si>
    <t xml:space="preserve">Tarif mediu cu TVA                        </t>
  </si>
  <si>
    <t>Nr.transă de distanță</t>
  </si>
  <si>
    <t>Zonă kilometrică initiala</t>
  </si>
  <si>
    <t>Turda - Autogara Sens Vest</t>
  </si>
  <si>
    <t>Turda- Autogara Sens Vest</t>
  </si>
  <si>
    <t>TARIFE DE CĂLĂTORIE PRACTICATE PE TRASEUL T 137</t>
  </si>
  <si>
    <t>Cod Traseu: T137 TURDA - MIHAI VITEAZU - CORNEȘTI</t>
  </si>
  <si>
    <t>Ofertant: ASOCIEREA FELDIBERC TRANS SRL ȘI AUTO TRUST CORPORATION S.R.L.</t>
  </si>
  <si>
    <t>Mihai Viteazu</t>
  </si>
  <si>
    <t>Cheia - ramificație</t>
  </si>
  <si>
    <t>Cornești</t>
  </si>
  <si>
    <t>TARIFE DE CĂLĂTORIE PRACTICATE PE TRASEUL T 138</t>
  </si>
  <si>
    <t>Cod Traseu: T138 TURDA - MIHAI VITEAZU - CHEIA POD</t>
  </si>
  <si>
    <t xml:space="preserve">Tarif mediu pe traseul T137        </t>
  </si>
  <si>
    <t xml:space="preserve">Tarif mediu pe traseul T138        </t>
  </si>
  <si>
    <t>Cheia Pod</t>
  </si>
  <si>
    <t>TARIFE DE CĂLĂTORIE PRACTICATE PE TRASEUL T 139</t>
  </si>
  <si>
    <t>Cod Traseu: T139 TURDA - BOGATA - CĂLĂRAȘI</t>
  </si>
  <si>
    <t>Bogata</t>
  </si>
  <si>
    <t>Călărași</t>
  </si>
  <si>
    <t>Călărași Gară</t>
  </si>
  <si>
    <t xml:space="preserve">Tarif mediu pe traseul T139        </t>
  </si>
  <si>
    <t>TARIFE DE CĂLĂTORIE PRACTICATE PE TRASEUL T 140</t>
  </si>
  <si>
    <t>Cod Traseu: T140 TURDA - MOLDOVENEȘTI - BĂDENI</t>
  </si>
  <si>
    <t>Moldovenești</t>
  </si>
  <si>
    <t>Plăiești</t>
  </si>
  <si>
    <t>Bădeni</t>
  </si>
  <si>
    <t xml:space="preserve">Tarif mediu pe traseul T140        </t>
  </si>
  <si>
    <t>Podeni</t>
  </si>
  <si>
    <t xml:space="preserve">Tarif mediu pe traseul T141        </t>
  </si>
  <si>
    <t>TARIFE DE CĂLĂTORIE PRACTICATE PE TRASEUL T 141</t>
  </si>
  <si>
    <t>Cod Traseu: T141 TURDA - MOLDOVENEȘTI - PODENI</t>
  </si>
  <si>
    <t>Tarif mediu lei/loc/km</t>
  </si>
  <si>
    <t>Observatii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</si>
</sst>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Montserrat Light"/>
      <family val="3"/>
    </font>
    <font>
      <sz val="11"/>
      <color rgb="FF000000"/>
      <name val="Montserrat Light"/>
      <family val="3"/>
    </font>
    <font>
      <sz val="11"/>
      <color theme="1"/>
      <name val="Calibri"/>
      <family val="2"/>
    </font>
    <font>
      <sz val="11"/>
      <color rgb="FF000000"/>
      <name val="Montserrat Light"/>
      <family val="3"/>
    </font>
    <font>
      <sz val="11"/>
      <color theme="1"/>
      <name val="Montserrat Light"/>
      <family val="3"/>
    </font>
    <font>
      <b/>
      <sz val="11"/>
      <color rgb="FF000000"/>
      <name val="Montserrat Light"/>
      <family val="3"/>
    </font>
    <font>
      <sz val="10"/>
      <color theme="1"/>
      <name val="Montserrat Light"/>
      <family val="3"/>
    </font>
    <font>
      <sz val="11"/>
      <name val="Montserrat Light"/>
      <family val="3"/>
    </font>
    <font>
      <sz val="10"/>
      <color theme="0"/>
      <name val="Montserrat Light"/>
      <family val="3"/>
    </font>
    <font>
      <sz val="9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textRotation="90" wrapText="1"/>
    </xf>
    <xf numFmtId="0" fontId="2" fillId="0" borderId="16" xfId="0" applyFont="1" applyBorder="1" applyAlignment="1">
      <alignment horizontal="center" vertical="center" wrapText="1"/>
    </xf>
    <xf numFmtId="0" fontId="5" fillId="0" borderId="15" xfId="0" applyFont="1" applyBorder="1"/>
    <xf numFmtId="0" fontId="2" fillId="0" borderId="18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5" fillId="0" borderId="17" xfId="0" applyFont="1" applyBorder="1"/>
    <xf numFmtId="0" fontId="5" fillId="0" borderId="2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23" xfId="0" applyFont="1" applyBorder="1"/>
    <xf numFmtId="0" fontId="5" fillId="0" borderId="5" xfId="0" applyFont="1" applyBorder="1"/>
    <xf numFmtId="0" fontId="5" fillId="0" borderId="1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24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textRotation="90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5" xfId="0" applyFont="1" applyBorder="1"/>
    <xf numFmtId="0" fontId="8" fillId="0" borderId="2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textRotation="90" wrapText="1"/>
    </xf>
    <xf numFmtId="0" fontId="4" fillId="0" borderId="15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2" fontId="7" fillId="0" borderId="16" xfId="0" applyNumberFormat="1" applyFont="1" applyBorder="1" applyAlignment="1">
      <alignment horizontal="center" vertical="center" wrapText="1"/>
    </xf>
    <xf numFmtId="2" fontId="7" fillId="4" borderId="16" xfId="0" applyNumberFormat="1" applyFont="1" applyFill="1" applyBorder="1" applyAlignment="1">
      <alignment horizontal="center" vertical="center" wrapText="1"/>
    </xf>
    <xf numFmtId="2" fontId="7" fillId="5" borderId="16" xfId="0" applyNumberFormat="1" applyFont="1" applyFill="1" applyBorder="1" applyAlignment="1">
      <alignment horizontal="center" vertical="center" wrapText="1"/>
    </xf>
    <xf numFmtId="2" fontId="7" fillId="2" borderId="10" xfId="0" applyNumberFormat="1" applyFont="1" applyFill="1" applyBorder="1" applyAlignment="1">
      <alignment horizontal="center" vertical="center" wrapText="1"/>
    </xf>
    <xf numFmtId="2" fontId="7" fillId="0" borderId="10" xfId="0" applyNumberFormat="1" applyFont="1" applyBorder="1" applyAlignment="1">
      <alignment horizontal="center" vertical="center" wrapText="1"/>
    </xf>
    <xf numFmtId="2" fontId="7" fillId="0" borderId="11" xfId="0" applyNumberFormat="1" applyFont="1" applyBorder="1" applyAlignment="1">
      <alignment horizontal="center" vertical="center" wrapText="1"/>
    </xf>
    <xf numFmtId="2" fontId="7" fillId="0" borderId="21" xfId="0" applyNumberFormat="1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2" fontId="7" fillId="5" borderId="7" xfId="0" applyNumberFormat="1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textRotation="90" wrapText="1"/>
    </xf>
    <xf numFmtId="0" fontId="5" fillId="0" borderId="26" xfId="0" applyFont="1" applyBorder="1" applyAlignment="1">
      <alignment horizontal="center" vertical="center" textRotation="90"/>
    </xf>
    <xf numFmtId="2" fontId="7" fillId="3" borderId="16" xfId="0" applyNumberFormat="1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textRotation="90" wrapText="1"/>
    </xf>
    <xf numFmtId="0" fontId="4" fillId="0" borderId="27" xfId="0" applyFont="1" applyBorder="1" applyAlignment="1">
      <alignment horizontal="center" vertical="center" textRotation="90" wrapText="1"/>
    </xf>
    <xf numFmtId="2" fontId="7" fillId="3" borderId="6" xfId="0" applyNumberFormat="1" applyFont="1" applyFill="1" applyBorder="1" applyAlignment="1">
      <alignment horizontal="center" vertical="center" wrapText="1"/>
    </xf>
    <xf numFmtId="2" fontId="7" fillId="4" borderId="7" xfId="0" applyNumberFormat="1" applyFont="1" applyFill="1" applyBorder="1" applyAlignment="1">
      <alignment horizontal="center" vertical="center" wrapText="1"/>
    </xf>
    <xf numFmtId="2" fontId="9" fillId="3" borderId="10" xfId="0" applyNumberFormat="1" applyFont="1" applyFill="1" applyBorder="1" applyAlignment="1">
      <alignment horizontal="center" vertical="center" wrapText="1"/>
    </xf>
    <xf numFmtId="2" fontId="9" fillId="3" borderId="16" xfId="0" applyNumberFormat="1" applyFont="1" applyFill="1" applyBorder="1" applyAlignment="1">
      <alignment horizontal="center" vertical="center" wrapText="1"/>
    </xf>
    <xf numFmtId="2" fontId="9" fillId="3" borderId="6" xfId="0" applyNumberFormat="1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2" fontId="2" fillId="6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EF7A4-96F8-41A6-B0CC-9A641E953519}">
  <dimension ref="A1:Q73"/>
  <sheetViews>
    <sheetView zoomScale="98" zoomScaleNormal="98" workbookViewId="0">
      <selection activeCell="Q69" sqref="Q69"/>
    </sheetView>
  </sheetViews>
  <sheetFormatPr defaultRowHeight="14.4" x14ac:dyDescent="0.3"/>
  <cols>
    <col min="1" max="1" width="43.6640625" customWidth="1"/>
    <col min="2" max="2" width="13.44140625" bestFit="1" customWidth="1"/>
    <col min="3" max="3" width="13.5546875" customWidth="1"/>
    <col min="4" max="4" width="12.33203125" customWidth="1"/>
    <col min="5" max="5" width="10.77734375" customWidth="1"/>
    <col min="6" max="6" width="11.6640625" customWidth="1"/>
    <col min="7" max="7" width="10.5546875" customWidth="1"/>
    <col min="8" max="17" width="7.6640625" customWidth="1"/>
  </cols>
  <sheetData>
    <row r="1" spans="1:17" ht="16.8" x14ac:dyDescent="0.3">
      <c r="A1" s="66" t="s">
        <v>12</v>
      </c>
      <c r="B1" s="66"/>
      <c r="C1" s="66"/>
      <c r="D1" s="66"/>
      <c r="E1" s="66"/>
      <c r="F1" s="66"/>
      <c r="G1" s="66"/>
      <c r="H1" s="66"/>
      <c r="I1" s="66"/>
      <c r="J1" s="9"/>
      <c r="K1" s="9"/>
      <c r="L1" s="9"/>
      <c r="M1" s="9"/>
      <c r="N1" s="9"/>
      <c r="O1" s="9"/>
      <c r="P1" s="9"/>
      <c r="Q1" s="9"/>
    </row>
    <row r="2" spans="1:17" ht="16.8" x14ac:dyDescent="0.3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6.8" x14ac:dyDescent="0.3">
      <c r="A3" s="3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7.399999999999999" thickBot="1" x14ac:dyDescent="0.35">
      <c r="A4" s="10" t="s">
        <v>14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7.399999999999999" thickBot="1" x14ac:dyDescent="0.35">
      <c r="A5" s="67" t="s">
        <v>0</v>
      </c>
      <c r="B5" s="68"/>
      <c r="C5" s="68"/>
      <c r="D5" s="68"/>
      <c r="E5" s="68"/>
      <c r="F5" s="68"/>
      <c r="G5" s="69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64.2" thickBot="1" x14ac:dyDescent="0.35">
      <c r="A6" s="4" t="s">
        <v>2</v>
      </c>
      <c r="B6" s="41" t="s">
        <v>1</v>
      </c>
      <c r="C6" s="41" t="s">
        <v>40</v>
      </c>
      <c r="D6" s="41" t="s">
        <v>11</v>
      </c>
      <c r="E6" s="42" t="s">
        <v>15</v>
      </c>
      <c r="F6" s="43" t="s">
        <v>16</v>
      </c>
      <c r="G6" s="43" t="s">
        <v>17</v>
      </c>
      <c r="H6" s="16"/>
      <c r="I6" s="16"/>
    </row>
    <row r="7" spans="1:17" ht="16.8" x14ac:dyDescent="0.3">
      <c r="A7" s="33" t="s">
        <v>10</v>
      </c>
      <c r="B7" s="34">
        <v>0</v>
      </c>
      <c r="C7" s="61"/>
      <c r="D7" s="47"/>
      <c r="E7" s="48">
        <f>D8</f>
        <v>3.5</v>
      </c>
      <c r="F7" s="48">
        <f>D9</f>
        <v>4</v>
      </c>
      <c r="G7" s="49">
        <f>D10</f>
        <v>5</v>
      </c>
      <c r="H7" s="8"/>
      <c r="I7" s="8"/>
    </row>
    <row r="8" spans="1:17" ht="15" customHeight="1" x14ac:dyDescent="0.3">
      <c r="A8" s="35" t="s">
        <v>15</v>
      </c>
      <c r="B8" s="36">
        <v>9</v>
      </c>
      <c r="C8" s="62">
        <f>IF(B8&lt;=C49,B8*C70*D49,IF(AND(B8&gt;C49,B8&lt;=C50),(C49-B49)*D49*C70+(B8-C49)*C70*D50,IF(AND(B8&gt;C50,B8&lt;=C51),C49*C70*D49+(C50-C49)*C70*D50+(B8 -C50)*C70*D51,IF(AND(B8&gt;C51,B8&lt;=C52),C49*C70*D49+(C50-C49)*C70*D50+(C51-C50)*C70*D51+(B8 -C51)*C70*D52,IF(AND(B8&gt;C52,B8&lt;=C53),C49*C70*D49+(C50-C49)*C70*D50+(C51-C50)*C70*D51+(C52-C51)*C70*D52+(B8 -C52)*C70*D53,IF(AND(B8&gt;C53,B8&lt;=C54),C49*C70*D49+(C50-C49)*C70*D50+(C51-C50)*C70*D51+(C52-C51)*C70*D52+(C53-C52)*C70*D53+(B8 -C53)*C70*D54,IF(AND(B8&gt;C54,B8&lt;=C55),C49*C70*D49+(C50-C49)*C70*D50+(C51-C50)*C70*D51+(C52-C51)*C70*D52+(C53-C52)*C70*D53+(C54-C53)*C70*D54+(B8-C54)*C70*D55,IF(AND(B8&gt;C55,B8&lt;=C56),C49*C70*D49+(C50-C49)*C70*D50+(C51-C50)*C70*D51+(C52-C51)*C70*D52+(C53-C52)*C70*D53+(C54-C53)*C70*D54+(C53-C54)*C70*D55+(B8-C55)*C70*D56,0))))))))</f>
        <v>3.6</v>
      </c>
      <c r="D8" s="44">
        <f>MROUND(IF(B8&lt;=C49,B8*C70*D49,IF(AND(B8&gt;C49,B8&lt;=C50),(C49-B49)*D49*C70+(B8-C49)*C70*D50,IF(AND(B8&gt;C50,B8&lt;=C51),C49*C70*D49+(C50-C49)*C70*D50+(B8 -C50)*C70*D51,IF(AND(B8&gt;C51,B8&lt;=C52),C49*C70*D49+(C50-C49)*C70*D50+(C51-C50)*C70*D51+(B8 -C51)*C70*D52,IF(AND(B8&gt;C52,B8&lt;=C53),C49*C70*D49+(C50-C49)*C70*D50+(C51-C50)*C70*D51+(C52-C51)*C70*D52+(B8 -C52)*C70*D53,IF(AND(B8&gt;C53,B8&lt;=C54),C49*C70*D49+(C50-C49)*C70*D50+(C51-C50)*C70*D51+(C52-C51)*C70*D52+(C53-C52)*C70*D53+(B8 -C53)*C70*D54,IF(AND(B8&gt;C54,B8&lt;=C55),C49*C70*D49+(C50-C49)*C70*D50+(C51-C50)*C70*D51+(C52-C51)*C70*D52+(C53-C52)*C70*D53+(C54-C53)*C70*D54+(B8-C54)*C70*D55,IF(AND(B8&gt;C55,B8&lt;=C56),C49*C70*D49+(C50-C49)*C70*D50+(C51-C50)*C70*D51+(C52-C51)*C70*D52+(C53-C52)*C70*D53+(C54-C53)*C70*D54+(C53-C54)*C70*D55+(B8-C55)*C70*D56,0)))))))),0.5)</f>
        <v>3.5</v>
      </c>
      <c r="E8" s="45"/>
      <c r="F8" s="44">
        <f>E9</f>
        <v>0.5</v>
      </c>
      <c r="G8" s="50">
        <f>E10</f>
        <v>1</v>
      </c>
      <c r="H8" s="8"/>
      <c r="I8" s="8"/>
    </row>
    <row r="9" spans="1:17" ht="15" customHeight="1" x14ac:dyDescent="0.3">
      <c r="A9" s="37" t="s">
        <v>16</v>
      </c>
      <c r="B9" s="38">
        <v>10</v>
      </c>
      <c r="C9" s="62">
        <f>IF(B9&lt;=C49,B9*C70*D49,IF(AND(B9&gt;C49,B9&lt;=C50),(C49-B49)*D49*C70+(B9-C49)*C70*D50,IF(AND(B9&gt;C50,B9&lt;=C51),C49*C70*D49+(C50-C49)*C70*D50+(B9 -C50)*C70*D51,IF(AND(B9&gt;C51,B9&lt;=C52),C49*C70*D49+(C50-C49)*C70*D50+(C51-C50)*C70*D51+(B9 -C51)*C70*D52,IF(AND(B9&gt;C52,B9&lt;=C53),C49*C70*D49+(C50-C49)*C70*D50+(C51-C50)*C70*D51+(C52-C51)*C70*D52+(B9 -C52)*C70*D53,IF(AND(B9&gt;C53,B9&lt;=C54),C49*C70*D49+(C50-C49)*C70*D50+(C51-C50)*C70*D51+(C52-C51)*C70*D52+(C53-C52)*C70*D53+(B9 -C53)*C70*D54,IF(AND(B9&gt;C54,B9&lt;=C55),C49*C70*D49+(C50-C49)*C70*D50+(C51-C50)*C70*D51+(C52-C51)*C70*D52+(C53-C52)*C70*D53+(C54-C53)*C70*D54+(B9-C54)*C70*D55,IF(AND(B9&gt;C55,B9&lt;=C56),C49*C70*D49+(C50-C49)*C70*D50+(C51-C50)*C70*D51+(C52-C51)*C70*D52+(C53-C52)*C70*D53+(C54-C53)*C70*D54+(C53-C54)*C70*D55+(B9-C55)*C70*D56,0))))))))</f>
        <v>3.8879999999999999</v>
      </c>
      <c r="D9" s="44">
        <f>MROUND(IF(B9&lt;=C49,B9*C70*D49,IF(AND(B9&gt;C49,B9&lt;=C50),(C49-B49)*D49*C70+(B9-C49)*C70*D50,IF(AND(B9&gt;C50,B9&lt;=C51),C49*C70*D49+(C50-C49)*C70*D50+(B9 -C50)*C70*D51,IF(AND(B9&gt;C51,B9&lt;=C52),C49*C70*D49+(C50-C49)*C70*D50+(C51-C50)*C70*D51+(B9 -C51)*C70*D52,IF(AND(B9&gt;C52,B9&lt;=C53),C49*C70*D49+(C50-C49)*C70*D50+(C51-C50)*C70*D51+(C52-C51)*C70*D52+(B9 -C52)*C70*D53,IF(AND(B9&gt;C53,B9&lt;=C54),C49*C70*D49+(C50-C49)*C70*D50+(C51-C50)*C70*D51+(C52-C51)*C70*D52+(C53-C52)*C70*D53+(B9 -C53)*C70*D54,IF(AND(B9&gt;C54,B9&lt;=C55),C49*C70*D49+(C50-C49)*C70*D50+(C51-C50)*C70*D51+(C52-C51)*C70*D52+(C53-C52)*C70*D53+(C54-C53)*C70*D54+(B9-C54)*C70*D55,IF(AND(B9&gt;C55,B9&lt;=C56),C49*C70*D49+(C50-C49)*C70*D50+(C51-C50)*C70*D51+(C52-C51)*C70*D52+(C53-C52)*C70*D53+(C54-C53)*C70*D54+(C53-C54)*C70*D55+(B9-C55)*C70*D56,0)))))))),0.5)</f>
        <v>4</v>
      </c>
      <c r="E9" s="44">
        <f>IF(MROUND(C9-C8,0.5)=0,0.5,MROUND(C9-C8,0.5))</f>
        <v>0.5</v>
      </c>
      <c r="F9" s="45"/>
      <c r="G9" s="50">
        <f>F10</f>
        <v>1</v>
      </c>
      <c r="H9" s="8"/>
      <c r="I9" s="8"/>
    </row>
    <row r="10" spans="1:17" ht="17.399999999999999" thickBot="1" x14ac:dyDescent="0.45">
      <c r="A10" s="39" t="s">
        <v>17</v>
      </c>
      <c r="B10" s="40">
        <v>13</v>
      </c>
      <c r="C10" s="63">
        <f>IF(B10&lt;=C49,B10*C70*D49,IF(AND(B10&gt;C49,B10&lt;=C50),(C49-B49)*D49*C70+(B10-C49)*C70*D50,IF(AND(B10&gt;C50,B10&lt;=C51),C49*C70*D49+(C50-C49)*C70*D50+(B10 -C50)*C70*D51,IF(AND(B10&gt;C51,B10&lt;=C52),C49*C70*D49+(C50-C49)*C70*D50+(C51-C50)*C70*D51+(B10 -C51)*C70*D52,IF(AND(B10&gt;C52,B10&lt;=C53),C49*C70*D49+(C50-C49)*C70*D50+(C51-C50)*C70*D51+(C52-C51)*C70*D52+(B10 -C52)*C70*D53,IF(AND(B10&gt;C53,B10&lt;=C54),C49*C70*D49+(C50-C49)*C70*D50+(C51-C50)*C70*D51+(C52-C51)*C70*D52+(C53-C52)*C70*D53+(B10 -C53)*C70*D54,IF(AND(B10&gt;C54,B10&lt;=C55),C49*C70*D49+(C50-C49)*C70*D50+(C51-C50)*C70*D51+(C52-C51)*C70*D52+(C53-C52)*C70*D53+(C54-C53)*C70*D54+(B10-C54)*C70*D55,IF(AND(B10&gt;C55,B10&lt;=C56),C49*C70*D49+(C50-C49)*C70*D50+(C51-C50)*C70*D51+(C52-C51)*C70*D52+(C53-C52)*C70*D53+(C54-C53)*C70*D54+(C53-C54)*C70*D55+(B10-C55)*C70*D56,0))))))))</f>
        <v>4.7520000000000007</v>
      </c>
      <c r="D10" s="51">
        <f>MROUND(IF(B10&lt;=C49,B10*C70*D49,IF(AND(B10&gt;C49,B10&lt;=C50),(C49-B49)*D49*C70+(B10-C49)*C70*D50,IF(AND(B10&gt;C50,B10&lt;=C51),C49*C70*D49+(C50-C49)*C70*D50+(B10 -C50)*C70*D51,IF(AND(B10&gt;C51,B10&lt;=C52),C49*C70*D49+(C50-C49)*C70*D50+(C51-C50)*C70*D51+(B10 -C51)*C70*D52,IF(AND(B10&gt;C52,B10&lt;=C53),C49*C70*D49+(C50-C49)*C70*D50+(C51-C50)*C70*D51+(C52-C51)*C70*D52+(B10 -C52)*C70*D53,IF(AND(B10&gt;C53,B10&lt;=C54),C49*C70*D49+(C50-C49)*C70*D50+(C51-C50)*C70*D51+(C52-C51)*C70*D52+(C53-C52)*C70*D53+(B10 -C53)*C70*D54,IF(AND(B10&gt;C54,B10&lt;=C55),C49*C70*D49+(C50-C49)*C70*D50+(C51-C50)*C70*D51+(C52-C51)*C70*D52+(C53-C52)*C70*D53+(C54-C53)*C70*D54+(B10-C54)*C70*D55,IF(AND(B10&gt;C55,B10&lt;=C56),C49*C70*D49+(C50-C49)*C70*D50+(C51-C50)*C70*D51+(C52-C51)*C70*D52+(C53-C52)*C70*D53+(C54-C53)*C70*D54+(C53-C54)*C70*D55+(B10-C55)*C70*D56,0)))))))),0.5)</f>
        <v>5</v>
      </c>
      <c r="E10" s="51">
        <f>MROUND(C10-C8,0.5)</f>
        <v>1</v>
      </c>
      <c r="F10" s="51">
        <f>IF(MROUND(C10-C9,0.5)=0,0.5,MROUND(C10-C9,0.5))</f>
        <v>1</v>
      </c>
      <c r="G10" s="52"/>
    </row>
    <row r="12" spans="1:17" ht="11.25" customHeight="1" x14ac:dyDescent="0.3"/>
    <row r="13" spans="1:17" hidden="1" x14ac:dyDescent="0.3"/>
    <row r="14" spans="1:17" hidden="1" x14ac:dyDescent="0.3"/>
    <row r="15" spans="1:17" hidden="1" x14ac:dyDescent="0.3"/>
    <row r="16" spans="1:17" hidden="1" x14ac:dyDescent="0.3"/>
    <row r="17" hidden="1" x14ac:dyDescent="0.3"/>
    <row r="18" hidden="1" x14ac:dyDescent="0.3"/>
    <row r="19" hidden="1" x14ac:dyDescent="0.3"/>
    <row r="20" hidden="1" x14ac:dyDescent="0.3"/>
    <row r="21" ht="9" hidden="1" customHeight="1" x14ac:dyDescent="0.3"/>
    <row r="22" hidden="1" x14ac:dyDescent="0.3"/>
    <row r="23" hidden="1" x14ac:dyDescent="0.3"/>
    <row r="24" hidden="1" x14ac:dyDescent="0.3"/>
    <row r="25" hidden="1" x14ac:dyDescent="0.3"/>
    <row r="26" hidden="1" x14ac:dyDescent="0.3"/>
    <row r="27" hidden="1" x14ac:dyDescent="0.3"/>
    <row r="28" hidden="1" x14ac:dyDescent="0.3"/>
    <row r="29" hidden="1" x14ac:dyDescent="0.3"/>
    <row r="30" hidden="1" x14ac:dyDescent="0.3"/>
    <row r="31" hidden="1" x14ac:dyDescent="0.3"/>
    <row r="32" hidden="1" x14ac:dyDescent="0.3"/>
    <row r="33" spans="1:17" hidden="1" x14ac:dyDescent="0.3"/>
    <row r="34" spans="1:17" hidden="1" x14ac:dyDescent="0.3"/>
    <row r="35" spans="1:17" hidden="1" x14ac:dyDescent="0.3"/>
    <row r="36" spans="1:17" hidden="1" x14ac:dyDescent="0.3"/>
    <row r="37" spans="1:17" hidden="1" x14ac:dyDescent="0.3"/>
    <row r="38" spans="1:17" hidden="1" x14ac:dyDescent="0.3"/>
    <row r="39" spans="1:17" hidden="1" x14ac:dyDescent="0.3"/>
    <row r="40" spans="1:17" hidden="1" x14ac:dyDescent="0.3"/>
    <row r="41" spans="1:17" hidden="1" x14ac:dyDescent="0.3"/>
    <row r="42" spans="1:17" hidden="1" x14ac:dyDescent="0.3"/>
    <row r="43" spans="1:17" hidden="1" x14ac:dyDescent="0.3"/>
    <row r="44" spans="1:17" hidden="1" x14ac:dyDescent="0.3"/>
    <row r="45" spans="1:17" hidden="1" x14ac:dyDescent="0.3"/>
    <row r="47" spans="1:17" ht="15" thickBot="1" x14ac:dyDescent="0.35"/>
    <row r="48" spans="1:17" ht="67.8" thickBot="1" x14ac:dyDescent="0.35">
      <c r="A48" s="14" t="s">
        <v>8</v>
      </c>
      <c r="B48" s="14" t="s">
        <v>9</v>
      </c>
      <c r="C48" s="14" t="s">
        <v>3</v>
      </c>
      <c r="D48" s="14" t="s">
        <v>4</v>
      </c>
      <c r="E48" s="13" t="s">
        <v>39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17" ht="17.399999999999999" thickBot="1" x14ac:dyDescent="0.35">
      <c r="A49" s="4">
        <v>1</v>
      </c>
      <c r="B49" s="5">
        <v>0</v>
      </c>
      <c r="C49" s="5">
        <v>7</v>
      </c>
      <c r="D49" s="5">
        <v>1.2</v>
      </c>
      <c r="E49" s="5">
        <v>0.43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17" ht="17.399999999999999" thickBot="1" x14ac:dyDescent="0.35">
      <c r="A50" s="14">
        <v>2</v>
      </c>
      <c r="B50" s="13">
        <v>7.01</v>
      </c>
      <c r="C50" s="13">
        <v>13</v>
      </c>
      <c r="D50" s="13">
        <v>0.8</v>
      </c>
      <c r="E50" s="13">
        <v>0.28999999999999998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 ht="16.8" x14ac:dyDescent="0.3">
      <c r="A51" s="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 ht="13.5" customHeight="1" x14ac:dyDescent="0.3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ht="16.8" hidden="1" x14ac:dyDescent="0.3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ht="16.8" hidden="1" x14ac:dyDescent="0.3">
      <c r="A54" s="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 ht="16.8" hidden="1" x14ac:dyDescent="0.3">
      <c r="A55" s="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 ht="16.8" hidden="1" x14ac:dyDescent="0.3">
      <c r="A56" s="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1:17" ht="16.8" hidden="1" x14ac:dyDescent="0.3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ht="16.8" hidden="1" x14ac:dyDescent="0.3">
      <c r="A58" s="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17" ht="16.8" hidden="1" x14ac:dyDescent="0.3">
      <c r="A59" s="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ht="16.8" hidden="1" x14ac:dyDescent="0.3">
      <c r="A60" s="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ht="16.8" hidden="1" x14ac:dyDescent="0.3">
      <c r="A61" s="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ht="16.8" hidden="1" x14ac:dyDescent="0.3">
      <c r="A62" s="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ht="16.8" hidden="1" x14ac:dyDescent="0.3">
      <c r="A63" s="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ht="16.8" hidden="1" x14ac:dyDescent="0.3">
      <c r="A64" s="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1:17" ht="16.8" hidden="1" x14ac:dyDescent="0.3">
      <c r="A65" s="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 ht="16.8" hidden="1" x14ac:dyDescent="0.3">
      <c r="A66" s="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7" ht="16.8" hidden="1" x14ac:dyDescent="0.3">
      <c r="A67" s="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1:17" ht="16.8" x14ac:dyDescent="0.4">
      <c r="A68" s="10" t="s">
        <v>20</v>
      </c>
      <c r="B68" s="2"/>
      <c r="C68" s="64">
        <v>0.3</v>
      </c>
      <c r="D68" s="7" t="s">
        <v>5</v>
      </c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17" ht="16.8" x14ac:dyDescent="0.4">
      <c r="A69" s="3" t="s">
        <v>6</v>
      </c>
      <c r="B69" s="2"/>
      <c r="C69" s="8">
        <f>ROUND(C68*0.19,2)</f>
        <v>0.06</v>
      </c>
      <c r="D69" s="7" t="s">
        <v>5</v>
      </c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ht="16.8" x14ac:dyDescent="0.4">
      <c r="A70" s="3" t="s">
        <v>7</v>
      </c>
      <c r="B70" s="2"/>
      <c r="C70" s="8">
        <f>C68+C69</f>
        <v>0.36</v>
      </c>
      <c r="D70" s="7" t="s">
        <v>5</v>
      </c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1:17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1:17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1:17" x14ac:dyDescent="0.3">
      <c r="C73" s="71">
        <v>33</v>
      </c>
    </row>
  </sheetData>
  <mergeCells count="2">
    <mergeCell ref="A1:I1"/>
    <mergeCell ref="A5:G5"/>
  </mergeCells>
  <pageMargins left="0.9" right="0.45" top="0.5" bottom="0.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3611C-7B5E-4EB4-96EB-F00828A76EC5}">
  <dimension ref="A1:I58"/>
  <sheetViews>
    <sheetView zoomScale="98" zoomScaleNormal="98" workbookViewId="0">
      <selection activeCell="F60" sqref="F60"/>
    </sheetView>
  </sheetViews>
  <sheetFormatPr defaultRowHeight="14.4" x14ac:dyDescent="0.3"/>
  <cols>
    <col min="1" max="1" width="43.6640625" customWidth="1"/>
    <col min="2" max="2" width="13.44140625" bestFit="1" customWidth="1"/>
    <col min="3" max="3" width="13.5546875" customWidth="1"/>
    <col min="4" max="4" width="12.33203125" customWidth="1"/>
    <col min="5" max="5" width="11" customWidth="1"/>
    <col min="6" max="6" width="10.109375" customWidth="1"/>
    <col min="7" max="7" width="12" customWidth="1"/>
    <col min="8" max="9" width="7.6640625" customWidth="1"/>
  </cols>
  <sheetData>
    <row r="1" spans="1:9" ht="16.8" x14ac:dyDescent="0.3">
      <c r="A1" s="70" t="s">
        <v>18</v>
      </c>
      <c r="B1" s="66"/>
      <c r="C1" s="66"/>
      <c r="D1" s="66"/>
      <c r="E1" s="66"/>
      <c r="F1" s="66"/>
      <c r="G1" s="66"/>
      <c r="H1" s="66"/>
      <c r="I1" s="66"/>
    </row>
    <row r="2" spans="1:9" ht="16.8" x14ac:dyDescent="0.3">
      <c r="A2" s="1"/>
      <c r="B2" s="2"/>
      <c r="C2" s="2"/>
      <c r="D2" s="2"/>
      <c r="E2" s="2"/>
      <c r="F2" s="2"/>
      <c r="G2" s="2"/>
      <c r="H2" s="2"/>
      <c r="I2" s="2"/>
    </row>
    <row r="3" spans="1:9" ht="16.8" x14ac:dyDescent="0.3">
      <c r="A3" s="10" t="s">
        <v>19</v>
      </c>
      <c r="B3" s="2"/>
      <c r="C3" s="2"/>
      <c r="D3" s="2"/>
      <c r="E3" s="2"/>
      <c r="F3" s="2"/>
      <c r="G3" s="2"/>
      <c r="H3" s="2"/>
      <c r="I3" s="2"/>
    </row>
    <row r="4" spans="1:9" ht="17.399999999999999" thickBot="1" x14ac:dyDescent="0.35">
      <c r="A4" s="10" t="s">
        <v>14</v>
      </c>
      <c r="B4" s="2"/>
      <c r="C4" s="2"/>
      <c r="D4" s="2"/>
      <c r="E4" s="2"/>
      <c r="F4" s="2"/>
      <c r="G4" s="2"/>
      <c r="H4" s="2"/>
      <c r="I4" s="2"/>
    </row>
    <row r="5" spans="1:9" ht="17.399999999999999" thickBot="1" x14ac:dyDescent="0.35">
      <c r="A5" s="67" t="s">
        <v>0</v>
      </c>
      <c r="B5" s="68"/>
      <c r="C5" s="68"/>
      <c r="D5" s="68"/>
      <c r="E5" s="68"/>
      <c r="F5" s="68"/>
      <c r="G5" s="69"/>
      <c r="H5" s="8"/>
      <c r="I5" s="8"/>
    </row>
    <row r="6" spans="1:9" ht="64.2" thickBot="1" x14ac:dyDescent="0.35">
      <c r="A6" s="4" t="s">
        <v>2</v>
      </c>
      <c r="B6" s="41" t="s">
        <v>1</v>
      </c>
      <c r="C6" s="41" t="s">
        <v>40</v>
      </c>
      <c r="D6" s="41" t="s">
        <v>11</v>
      </c>
      <c r="E6" s="42" t="s">
        <v>15</v>
      </c>
      <c r="F6" s="43" t="s">
        <v>16</v>
      </c>
      <c r="G6" s="43" t="s">
        <v>22</v>
      </c>
      <c r="H6" s="16"/>
      <c r="I6" s="16"/>
    </row>
    <row r="7" spans="1:9" ht="16.8" x14ac:dyDescent="0.3">
      <c r="A7" s="33" t="s">
        <v>10</v>
      </c>
      <c r="B7" s="34">
        <v>0</v>
      </c>
      <c r="C7" s="61"/>
      <c r="D7" s="47"/>
      <c r="E7" s="48">
        <f>D8</f>
        <v>3.5</v>
      </c>
      <c r="F7" s="48">
        <f>D9</f>
        <v>3.5</v>
      </c>
      <c r="G7" s="49">
        <f>D10</f>
        <v>4</v>
      </c>
      <c r="H7" s="8"/>
      <c r="I7" s="8"/>
    </row>
    <row r="8" spans="1:9" ht="16.8" x14ac:dyDescent="0.3">
      <c r="A8" s="35" t="s">
        <v>15</v>
      </c>
      <c r="B8" s="36">
        <v>9</v>
      </c>
      <c r="C8" s="62">
        <f>IF(B8&lt;=C49,B8*C55*D49,IF(AND(B8&gt;C49,B8&lt;=C50),(C49-B49)*D49*C55+(B8-C49)*C55*D50,IF(AND(B8&gt;C50,B8&lt;=C51),C49*C55*D49+(C50-C49)*C55*D50+(B8 -C50)*C55*D51,IF(AND(B8&gt;C51,B8&lt;=#REF!),C49*C55*D49+(C50-C49)*C55*D50+(C51-C50)*C55*D51+(B8 -C51)*C55*#REF!,IF(AND(B8&gt;#REF!,B8&lt;=#REF!),C49*C55*D49+(C50-C49)*C55*D50+(C51-C50)*C55*D51+(#REF!-C51)*C55*#REF!+(B8 -#REF!)*C55*#REF!,IF(AND(B8&gt;#REF!,B8&lt;=#REF!),C49*C55*D49+(C50-C49)*C55*D50+(C51-C50)*C55*D51+(#REF!-C51)*C55*#REF!+(#REF!-#REF!)*C55*#REF!+(B8 -#REF!)*C55*#REF!,IF(AND(B8&gt;#REF!,B8&lt;=#REF!),C49*C55*D49+(C50-C49)*C55*D50+(C51-C50)*C55*D51+(#REF!-C51)*C55*#REF!+(#REF!-#REF!)*C55*#REF!+(#REF!-#REF!)*C55*#REF!+(B8-#REF!)*C55*#REF!,IF(AND(B8&gt;#REF!,B8&lt;=#REF!),C49*C55*D49+(C50-C49)*C55*D50+(C51-C50)*C55*D51+(#REF!-C51)*C55*#REF!+(#REF!-#REF!)*C55*#REF!+(#REF!-#REF!)*C55*#REF!+(#REF!-#REF!)*C55*#REF!+(B8-#REF!)*C55*#REF!,0))))))))</f>
        <v>3.3120000000000003</v>
      </c>
      <c r="D8" s="44">
        <f>MROUND(IF(B8&lt;=C49,B8*C55*D49,IF(AND(B8&gt;C49,B8&lt;=C50),(C49-B49)*D49*C55+(B8-C49)*C55*D50,IF(AND(B8&gt;C50,B8&lt;=C51),C49*C55*D49+(C50-C49)*C55*D50+(B8 -C50)*C55*D51,IF(AND(B8&gt;C51,B8&lt;=#REF!),C49*C55*D49+(C50-C49)*C55*D50+(C51-C50)*C55*D51+(B8 -C51)*C55*#REF!,IF(AND(B8&gt;#REF!,B8&lt;=#REF!),C49*C55*D49+(C50-C49)*C55*D50+(C51-C50)*C55*D51+(#REF!-C51)*C55*#REF!+(B8 -#REF!)*C55*#REF!,IF(AND(B8&gt;#REF!,B8&lt;=#REF!),C49*C55*D49+(C50-C49)*C55*D50+(C51-C50)*C55*D51+(#REF!-C51)*C55*#REF!+(#REF!-#REF!)*C55*#REF!+(B8 -#REF!)*C55*#REF!,IF(AND(B8&gt;#REF!,B8&lt;=#REF!),C49*C55*D49+(C50-C49)*C55*D50+(C51-C50)*C55*D51+(#REF!-C51)*C55*#REF!+(#REF!-#REF!)*C55*#REF!+(#REF!-#REF!)*C55*#REF!+(B8-#REF!)*C55*#REF!,IF(AND(B8&gt;#REF!,B8&lt;=#REF!),C49*C55*D49+(C50-C49)*C55*D50+(C51-C50)*C55*D51+(#REF!-C51)*C55*#REF!+(#REF!-#REF!)*C55*#REF!+(#REF!-#REF!)*C55*#REF!+(#REF!-#REF!)*C55*#REF!+(B8-#REF!)*C55*#REF!,0)))))))),0.5)</f>
        <v>3.5</v>
      </c>
      <c r="E8" s="45"/>
      <c r="F8" s="44">
        <f>E9</f>
        <v>0.5</v>
      </c>
      <c r="G8" s="50">
        <f>E10</f>
        <v>0.5</v>
      </c>
      <c r="H8" s="8"/>
      <c r="I8" s="8"/>
    </row>
    <row r="9" spans="1:9" ht="16.8" x14ac:dyDescent="0.3">
      <c r="A9" s="37" t="s">
        <v>16</v>
      </c>
      <c r="B9" s="38">
        <v>10</v>
      </c>
      <c r="C9" s="62">
        <f>IF(B9&lt;=C49,B9*C55*D49,IF(AND(B9&gt;C49,B9&lt;=C50),(C49-B49)*D49*C55+(B9-C49)*C55*D50,IF(AND(B9&gt;C50,B9&lt;=C51),C49*C55*D49+(C50-C49)*C55*D50+(B9 -C50)*C55*D51,IF(AND(B9&gt;C51,B9&lt;=#REF!),C49*C55*D49+(C50-C49)*C55*D50+(C51-C50)*C55*D51+(B9 -C51)*C55*#REF!,IF(AND(B9&gt;#REF!,B9&lt;=#REF!),C49*C55*D49+(C50-C49)*C55*D50+(C51-C50)*C55*D51+(#REF!-C51)*C55*#REF!+(B9 -#REF!)*C55*#REF!,IF(AND(B9&gt;#REF!,B9&lt;=#REF!),C49*C55*D49+(C50-C49)*C55*D50+(C51-C50)*C55*D51+(#REF!-C51)*C55*#REF!+(#REF!-#REF!)*C55*#REF!+(B9 -#REF!)*C55*#REF!,IF(AND(B9&gt;#REF!,B9&lt;=#REF!),C49*C55*D49+(C50-C49)*C55*D50+(C51-C50)*C55*D51+(#REF!-C51)*C55*#REF!+(#REF!-#REF!)*C55*#REF!+(#REF!-#REF!)*C55*#REF!+(B9-#REF!)*C55*#REF!,IF(AND(B9&gt;#REF!,B9&lt;=#REF!),C49*C55*D49+(C50-C49)*C55*D50+(C51-C50)*C55*D51+(#REF!-C51)*C55*#REF!+(#REF!-#REF!)*C55*#REF!+(#REF!-#REF!)*C55*#REF!+(#REF!-#REF!)*C55*#REF!+(B9-#REF!)*C55*#REF!,0))))))))</f>
        <v>3.6</v>
      </c>
      <c r="D9" s="44">
        <f>MROUND(IF(B9&lt;=C49,B9*C55*D49,IF(AND(B9&gt;C49,B9&lt;=C50),(C49-B49)*D49*C55+(B9-C49)*C55*D50,IF(AND(B9&gt;C50,B9&lt;=C51),C49*C55*D49+(C50-C49)*C55*D50+(B9 -C50)*C55*D51,IF(AND(B9&gt;C51,B9&lt;=#REF!),C49*C55*D49+(C50-C49)*C55*D50+(C51-C50)*C55*D51+(B9 -C51)*C55*#REF!,IF(AND(B9&gt;#REF!,B9&lt;=#REF!),C49*C55*D49+(C50-C49)*C55*D50+(C51-C50)*C55*D51+(#REF!-C51)*C55*#REF!+(B9 -#REF!)*C55*#REF!,IF(AND(B9&gt;#REF!,B9&lt;=#REF!),C49*C55*D49+(C50-C49)*C55*D50+(C51-C50)*C55*D51+(#REF!-C51)*C55*#REF!+(#REF!-#REF!)*C55*#REF!+(B9 -#REF!)*C55*#REF!,IF(AND(B9&gt;#REF!,B9&lt;=#REF!),C49*C55*D49+(C50-C49)*C55*D50+(C51-C50)*C55*D51+(#REF!-C51)*C55*#REF!+(#REF!-#REF!)*C55*#REF!+(#REF!-#REF!)*C55*#REF!+(B9-#REF!)*C55*#REF!,IF(AND(B9&gt;#REF!,B9&lt;=#REF!),C49*C55*D49+(C50-C49)*C55*D50+(C51-C50)*C55*D51+(#REF!-C51)*C55*#REF!+(#REF!-#REF!)*C55*#REF!+(#REF!-#REF!)*C55*#REF!+(#REF!-#REF!)*C55*#REF!+(B9-#REF!)*C55*#REF!,0)))))))),0.5)</f>
        <v>3.5</v>
      </c>
      <c r="E9" s="44">
        <f>IF(MROUND(C9-C8,0.5)=0,0.5,MROUND(C9-C8,0.5))</f>
        <v>0.5</v>
      </c>
      <c r="F9" s="45"/>
      <c r="G9" s="50">
        <f>F10</f>
        <v>0.5</v>
      </c>
      <c r="H9" s="8"/>
      <c r="I9" s="8"/>
    </row>
    <row r="10" spans="1:9" ht="17.399999999999999" thickBot="1" x14ac:dyDescent="0.45">
      <c r="A10" s="39" t="s">
        <v>22</v>
      </c>
      <c r="B10" s="40">
        <v>11</v>
      </c>
      <c r="C10" s="63">
        <f>IF(B10&lt;=C49,B10*C55*D49,IF(AND(B10&gt;C49,B10&lt;=C50),(C49-B49)*D49*C55+(B10-C49)*C55*D50,IF(AND(B10&gt;C50,B10&lt;=C51),C49*C55*D49+(C50-C49)*C55*D50+(B10 -C50)*C55*D51,IF(AND(B10&gt;C51,B10&lt;=#REF!),C49*C55*D49+(C50-C49)*C55*D50+(C51-C50)*C55*D51+(B10 -C51)*C55*#REF!,IF(AND(B10&gt;#REF!,B10&lt;=#REF!),C49*C55*D49+(C50-C49)*C55*D50+(C51-C50)*C55*D51+(#REF!-C51)*C55*#REF!+(B10 -#REF!)*C55*#REF!,IF(AND(B10&gt;#REF!,B10&lt;=#REF!),C49*C55*D49+(C50-C49)*C55*D50+(C51-C50)*C55*D51+(#REF!-C51)*C55*#REF!+(#REF!-#REF!)*C55*#REF!+(B10 -#REF!)*C55*#REF!,IF(AND(B10&gt;#REF!,B10&lt;=#REF!),C49*C55*D49+(C50-C49)*C55*D50+(C51-C50)*C55*D51+(#REF!-C51)*C55*#REF!+(#REF!-#REF!)*C55*#REF!+(#REF!-#REF!)*C55*#REF!+(B10-#REF!)*C55*#REF!,IF(AND(B10&gt;#REF!,B10&lt;=#REF!),C49*C55*D49+(C50-C49)*C55*D50+(C51-C50)*C55*D51+(#REF!-C51)*C55*#REF!+(#REF!-#REF!)*C55*#REF!+(#REF!-#REF!)*C55*#REF!+(#REF!-#REF!)*C55*#REF!+(B10-#REF!)*C55*#REF!,0))))))))</f>
        <v>3.8880000000000003</v>
      </c>
      <c r="D10" s="51">
        <f>MROUND(IF(B10&lt;=C49,B10*C55*D49,IF(AND(B10&gt;C49,B10&lt;=C50),(C49-B49)*D49*C55+(B10-C49)*C55*D50,IF(AND(B10&gt;C50,B10&lt;=C51),C49*C55*D49+(C50-C49)*C55*D50+(B10 -C50)*C55*D51,IF(AND(B10&gt;C51,B10&lt;=#REF!),C49*C55*D49+(C50-C49)*C55*D50+(C51-C50)*C55*D51+(B10 -C51)*C55*#REF!,IF(AND(B10&gt;#REF!,B10&lt;=#REF!),C49*C55*D49+(C50-C49)*C55*D50+(C51-C50)*C55*D51+(#REF!-C51)*C55*#REF!+(B10 -#REF!)*C55*#REF!,IF(AND(B10&gt;#REF!,B10&lt;=#REF!),C49*C55*D49+(C50-C49)*C55*D50+(C51-C50)*C55*D51+(#REF!-C51)*C55*#REF!+(#REF!-#REF!)*C55*#REF!+(B10 -#REF!)*C55*#REF!,IF(AND(B10&gt;#REF!,B10&lt;=#REF!),C49*C55*D49+(C50-C49)*C55*D50+(C51-C50)*C55*D51+(#REF!-C51)*C55*#REF!+(#REF!-#REF!)*C55*#REF!+(#REF!-#REF!)*C55*#REF!+(B10-#REF!)*C55*#REF!,IF(AND(B10&gt;#REF!,B10&lt;=#REF!),C49*C55*D49+(C50-C49)*C55*D50+(C51-C50)*C55*D51+(#REF!-C51)*C55*#REF!+(#REF!-#REF!)*C55*#REF!+(#REF!-#REF!)*C55*#REF!+(#REF!-#REF!)*C55*#REF!+(B10-#REF!)*C55*#REF!,0)))))))),0.5)</f>
        <v>4</v>
      </c>
      <c r="E10" s="51">
        <f>MROUND(C10-C8,0.5)</f>
        <v>0.5</v>
      </c>
      <c r="F10" s="51">
        <f>IF(MROUND(C10-C9,0.5)=0,0.5,MROUND(C10-C9,0.5))</f>
        <v>0.5</v>
      </c>
      <c r="G10" s="52"/>
    </row>
    <row r="12" spans="1:9" ht="12" customHeight="1" x14ac:dyDescent="0.3"/>
    <row r="13" spans="1:9" hidden="1" x14ac:dyDescent="0.3"/>
    <row r="14" spans="1:9" hidden="1" x14ac:dyDescent="0.3"/>
    <row r="15" spans="1:9" hidden="1" x14ac:dyDescent="0.3"/>
    <row r="16" spans="1:9" hidden="1" x14ac:dyDescent="0.3"/>
    <row r="17" hidden="1" x14ac:dyDescent="0.3"/>
    <row r="18" hidden="1" x14ac:dyDescent="0.3"/>
    <row r="19" hidden="1" x14ac:dyDescent="0.3"/>
    <row r="20" hidden="1" x14ac:dyDescent="0.3"/>
    <row r="21" hidden="1" x14ac:dyDescent="0.3"/>
    <row r="22" hidden="1" x14ac:dyDescent="0.3"/>
    <row r="23" hidden="1" x14ac:dyDescent="0.3"/>
    <row r="24" hidden="1" x14ac:dyDescent="0.3"/>
    <row r="25" hidden="1" x14ac:dyDescent="0.3"/>
    <row r="26" hidden="1" x14ac:dyDescent="0.3"/>
    <row r="27" ht="12" hidden="1" customHeight="1" x14ac:dyDescent="0.3"/>
    <row r="28" hidden="1" x14ac:dyDescent="0.3"/>
    <row r="29" hidden="1" x14ac:dyDescent="0.3"/>
    <row r="30" hidden="1" x14ac:dyDescent="0.3"/>
    <row r="31" hidden="1" x14ac:dyDescent="0.3"/>
    <row r="32" hidden="1" x14ac:dyDescent="0.3"/>
    <row r="33" spans="1:9" hidden="1" x14ac:dyDescent="0.3"/>
    <row r="34" spans="1:9" hidden="1" x14ac:dyDescent="0.3"/>
    <row r="35" spans="1:9" hidden="1" x14ac:dyDescent="0.3"/>
    <row r="36" spans="1:9" hidden="1" x14ac:dyDescent="0.3"/>
    <row r="37" spans="1:9" ht="16.8" hidden="1" x14ac:dyDescent="0.3">
      <c r="A37" s="1"/>
      <c r="B37" s="2"/>
      <c r="C37" s="2"/>
      <c r="D37" s="2"/>
      <c r="E37" s="2"/>
      <c r="F37" s="2"/>
      <c r="G37" s="2"/>
      <c r="H37" s="2"/>
      <c r="I37" s="2"/>
    </row>
    <row r="38" spans="1:9" ht="16.8" hidden="1" x14ac:dyDescent="0.3">
      <c r="A38" s="1"/>
      <c r="B38" s="2"/>
      <c r="C38" s="2"/>
      <c r="D38" s="2"/>
      <c r="E38" s="2"/>
      <c r="F38" s="2"/>
      <c r="G38" s="2"/>
      <c r="H38" s="2"/>
      <c r="I38" s="2"/>
    </row>
    <row r="39" spans="1:9" ht="16.8" hidden="1" x14ac:dyDescent="0.3">
      <c r="A39" s="1"/>
      <c r="B39" s="2"/>
      <c r="C39" s="2"/>
      <c r="D39" s="2"/>
      <c r="E39" s="2"/>
      <c r="F39" s="2"/>
      <c r="G39" s="2"/>
      <c r="H39" s="2"/>
      <c r="I39" s="2"/>
    </row>
    <row r="40" spans="1:9" ht="16.8" hidden="1" x14ac:dyDescent="0.3">
      <c r="A40" s="1"/>
      <c r="B40" s="2"/>
      <c r="C40" s="2"/>
      <c r="D40" s="2"/>
      <c r="E40" s="2"/>
      <c r="F40" s="2"/>
      <c r="G40" s="2"/>
      <c r="H40" s="2"/>
      <c r="I40" s="2"/>
    </row>
    <row r="41" spans="1:9" ht="16.8" hidden="1" x14ac:dyDescent="0.3">
      <c r="A41" s="1"/>
      <c r="B41" s="2"/>
      <c r="C41" s="2"/>
      <c r="D41" s="2"/>
      <c r="E41" s="2"/>
      <c r="F41" s="2"/>
      <c r="G41" s="2"/>
      <c r="H41" s="2"/>
      <c r="I41" s="2"/>
    </row>
    <row r="42" spans="1:9" ht="16.8" hidden="1" x14ac:dyDescent="0.3">
      <c r="A42" s="1"/>
      <c r="B42" s="2"/>
      <c r="C42" s="2"/>
      <c r="D42" s="2"/>
      <c r="E42" s="2"/>
      <c r="F42" s="2"/>
      <c r="G42" s="2"/>
      <c r="H42" s="2"/>
      <c r="I42" s="2"/>
    </row>
    <row r="43" spans="1:9" ht="16.8" hidden="1" x14ac:dyDescent="0.3">
      <c r="A43" s="1"/>
      <c r="B43" s="2"/>
      <c r="C43" s="2"/>
      <c r="D43" s="2"/>
      <c r="E43" s="2"/>
      <c r="F43" s="2"/>
      <c r="G43" s="2"/>
      <c r="H43" s="2"/>
      <c r="I43" s="2"/>
    </row>
    <row r="44" spans="1:9" ht="16.8" hidden="1" x14ac:dyDescent="0.3">
      <c r="A44" s="1"/>
      <c r="B44" s="2"/>
      <c r="C44" s="2"/>
      <c r="D44" s="2"/>
      <c r="E44" s="2"/>
      <c r="F44" s="2"/>
      <c r="G44" s="2"/>
      <c r="H44" s="2"/>
      <c r="I44" s="2"/>
    </row>
    <row r="45" spans="1:9" ht="16.8" hidden="1" x14ac:dyDescent="0.3">
      <c r="A45" s="1"/>
      <c r="B45" s="2"/>
      <c r="C45" s="2"/>
      <c r="D45" s="2"/>
      <c r="E45" s="2"/>
      <c r="F45" s="2"/>
      <c r="G45" s="2"/>
      <c r="H45" s="2"/>
      <c r="I45" s="2"/>
    </row>
    <row r="46" spans="1:9" ht="16.8" x14ac:dyDescent="0.3">
      <c r="A46" s="1"/>
      <c r="B46" s="2"/>
      <c r="C46" s="2"/>
      <c r="D46" s="2"/>
      <c r="E46" s="2"/>
      <c r="F46" s="2"/>
      <c r="G46" s="2"/>
      <c r="H46" s="2"/>
      <c r="I46" s="2"/>
    </row>
    <row r="47" spans="1:9" ht="17.399999999999999" thickBot="1" x14ac:dyDescent="0.35">
      <c r="A47" s="1"/>
      <c r="B47" s="2"/>
      <c r="C47" s="2"/>
      <c r="D47" s="2"/>
      <c r="E47" s="2"/>
      <c r="F47" s="2"/>
      <c r="G47" s="2"/>
      <c r="H47" s="2"/>
      <c r="I47" s="2"/>
    </row>
    <row r="48" spans="1:9" ht="67.8" thickBot="1" x14ac:dyDescent="0.35">
      <c r="A48" s="14" t="s">
        <v>8</v>
      </c>
      <c r="B48" s="14" t="s">
        <v>9</v>
      </c>
      <c r="C48" s="14" t="s">
        <v>3</v>
      </c>
      <c r="D48" s="14" t="s">
        <v>4</v>
      </c>
      <c r="E48" s="13" t="s">
        <v>39</v>
      </c>
      <c r="F48" s="2"/>
      <c r="G48" s="2"/>
      <c r="H48" s="2"/>
      <c r="I48" s="2"/>
    </row>
    <row r="49" spans="1:9" ht="17.399999999999999" thickBot="1" x14ac:dyDescent="0.35">
      <c r="A49" s="4">
        <v>1</v>
      </c>
      <c r="B49" s="5">
        <v>0</v>
      </c>
      <c r="C49" s="5">
        <v>5</v>
      </c>
      <c r="D49" s="5">
        <v>1.2</v>
      </c>
      <c r="E49" s="5">
        <v>0.43</v>
      </c>
      <c r="F49" s="2"/>
      <c r="G49" s="2"/>
      <c r="H49" s="2"/>
      <c r="I49" s="2"/>
    </row>
    <row r="50" spans="1:9" ht="17.399999999999999" thickBot="1" x14ac:dyDescent="0.35">
      <c r="A50" s="14">
        <v>2</v>
      </c>
      <c r="B50" s="13">
        <v>5.01</v>
      </c>
      <c r="C50" s="13">
        <v>11</v>
      </c>
      <c r="D50" s="13">
        <v>0.8</v>
      </c>
      <c r="E50" s="13">
        <v>0.28999999999999998</v>
      </c>
      <c r="F50" s="2"/>
      <c r="G50" s="2"/>
      <c r="H50" s="2"/>
      <c r="I50" s="2"/>
    </row>
    <row r="51" spans="1:9" ht="16.8" x14ac:dyDescent="0.3">
      <c r="A51" s="3"/>
      <c r="B51" s="2"/>
      <c r="C51" s="2"/>
      <c r="D51" s="2"/>
      <c r="E51" s="2"/>
      <c r="F51" s="2"/>
      <c r="G51" s="2"/>
      <c r="H51" s="2"/>
      <c r="I51" s="2"/>
    </row>
    <row r="52" spans="1:9" ht="16.8" x14ac:dyDescent="0.3">
      <c r="A52" s="3"/>
      <c r="B52" s="2"/>
      <c r="C52" s="2"/>
      <c r="D52" s="2"/>
      <c r="E52" s="2"/>
      <c r="F52" s="2"/>
      <c r="G52" s="2"/>
      <c r="H52" s="2"/>
      <c r="I52" s="2"/>
    </row>
    <row r="53" spans="1:9" ht="16.8" x14ac:dyDescent="0.4">
      <c r="A53" s="10" t="s">
        <v>21</v>
      </c>
      <c r="B53" s="2"/>
      <c r="C53" s="64">
        <v>0.3</v>
      </c>
      <c r="D53" s="7" t="s">
        <v>5</v>
      </c>
      <c r="E53" s="2"/>
      <c r="F53" s="2"/>
      <c r="G53" s="2"/>
      <c r="H53" s="2"/>
      <c r="I53" s="2"/>
    </row>
    <row r="54" spans="1:9" ht="16.8" x14ac:dyDescent="0.4">
      <c r="A54" s="3" t="s">
        <v>6</v>
      </c>
      <c r="B54" s="2"/>
      <c r="C54" s="8">
        <f>ROUND(C53*0.19,2)</f>
        <v>0.06</v>
      </c>
      <c r="D54" s="7" t="s">
        <v>5</v>
      </c>
      <c r="E54" s="2"/>
      <c r="F54" s="2"/>
      <c r="G54" s="2"/>
      <c r="H54" s="2"/>
      <c r="I54" s="2"/>
    </row>
    <row r="55" spans="1:9" ht="16.8" x14ac:dyDescent="0.4">
      <c r="A55" s="3" t="s">
        <v>7</v>
      </c>
      <c r="B55" s="2"/>
      <c r="C55" s="8">
        <f>C53+C54</f>
        <v>0.36</v>
      </c>
      <c r="D55" s="7" t="s">
        <v>5</v>
      </c>
      <c r="E55" s="2"/>
      <c r="F55" s="2"/>
      <c r="G55" s="2"/>
      <c r="H55" s="2"/>
      <c r="I55" s="2"/>
    </row>
    <row r="56" spans="1:9" x14ac:dyDescent="0.3">
      <c r="A56" s="2"/>
      <c r="B56" s="2"/>
      <c r="C56" s="2"/>
      <c r="D56" s="2"/>
      <c r="E56" s="2"/>
      <c r="F56" s="2"/>
      <c r="G56" s="2"/>
      <c r="H56" s="2"/>
      <c r="I56" s="2"/>
    </row>
    <row r="57" spans="1:9" x14ac:dyDescent="0.3">
      <c r="A57" s="2"/>
      <c r="B57" s="2"/>
      <c r="C57" s="2"/>
      <c r="D57" s="2"/>
      <c r="E57" s="2"/>
      <c r="F57" s="2"/>
      <c r="G57" s="2"/>
      <c r="H57" s="2"/>
      <c r="I57" s="2"/>
    </row>
    <row r="58" spans="1:9" x14ac:dyDescent="0.3">
      <c r="D58" s="71">
        <v>34</v>
      </c>
    </row>
  </sheetData>
  <mergeCells count="2">
    <mergeCell ref="A1:I1"/>
    <mergeCell ref="A5:G5"/>
  </mergeCells>
  <pageMargins left="0.9" right="0.45" top="0.5" bottom="0.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DABB8-8B88-4C33-B7DA-292961DB9EE0}">
  <dimension ref="A1:I73"/>
  <sheetViews>
    <sheetView zoomScale="106" zoomScaleNormal="106" workbookViewId="0">
      <selection activeCell="M47" sqref="M47"/>
    </sheetView>
  </sheetViews>
  <sheetFormatPr defaultRowHeight="14.4" x14ac:dyDescent="0.3"/>
  <cols>
    <col min="1" max="1" width="43.6640625" customWidth="1"/>
    <col min="2" max="2" width="13.44140625" bestFit="1" customWidth="1"/>
    <col min="3" max="3" width="13.5546875" customWidth="1"/>
    <col min="4" max="4" width="12.33203125" customWidth="1"/>
    <col min="5" max="5" width="11.109375" customWidth="1"/>
    <col min="6" max="6" width="9.77734375" customWidth="1"/>
    <col min="7" max="7" width="13.21875" customWidth="1"/>
    <col min="8" max="9" width="7.6640625" customWidth="1"/>
  </cols>
  <sheetData>
    <row r="1" spans="1:9" ht="16.8" x14ac:dyDescent="0.3">
      <c r="A1" s="70" t="s">
        <v>23</v>
      </c>
      <c r="B1" s="66"/>
      <c r="C1" s="66"/>
      <c r="D1" s="66"/>
      <c r="E1" s="66"/>
      <c r="F1" s="66"/>
      <c r="G1" s="66"/>
      <c r="H1" s="66"/>
      <c r="I1" s="66"/>
    </row>
    <row r="2" spans="1:9" ht="16.8" x14ac:dyDescent="0.3">
      <c r="A2" s="1"/>
      <c r="B2" s="2"/>
      <c r="C2" s="2"/>
      <c r="D2" s="2"/>
      <c r="E2" s="2"/>
      <c r="F2" s="2"/>
      <c r="G2" s="2"/>
      <c r="H2" s="2"/>
      <c r="I2" s="2"/>
    </row>
    <row r="3" spans="1:9" ht="16.8" x14ac:dyDescent="0.3">
      <c r="A3" s="10" t="s">
        <v>24</v>
      </c>
      <c r="B3" s="2"/>
      <c r="C3" s="2"/>
      <c r="D3" s="2"/>
      <c r="E3" s="2"/>
      <c r="F3" s="2"/>
      <c r="G3" s="2"/>
      <c r="H3" s="2"/>
      <c r="I3" s="2"/>
    </row>
    <row r="4" spans="1:9" ht="17.399999999999999" thickBot="1" x14ac:dyDescent="0.35">
      <c r="A4" s="10" t="s">
        <v>14</v>
      </c>
      <c r="B4" s="2"/>
      <c r="C4" s="2"/>
      <c r="D4" s="2"/>
      <c r="E4" s="2"/>
      <c r="F4" s="2"/>
      <c r="G4" s="2"/>
      <c r="H4" s="2"/>
      <c r="I4" s="2"/>
    </row>
    <row r="5" spans="1:9" ht="17.399999999999999" thickBot="1" x14ac:dyDescent="0.35">
      <c r="A5" s="67" t="s">
        <v>0</v>
      </c>
      <c r="B5" s="68"/>
      <c r="C5" s="68"/>
      <c r="D5" s="68"/>
      <c r="E5" s="68"/>
      <c r="F5" s="68"/>
      <c r="G5" s="69"/>
      <c r="H5" s="8"/>
      <c r="I5" s="8"/>
    </row>
    <row r="6" spans="1:9" ht="63" customHeight="1" thickBot="1" x14ac:dyDescent="0.35">
      <c r="A6" s="4" t="s">
        <v>2</v>
      </c>
      <c r="B6" s="41" t="s">
        <v>1</v>
      </c>
      <c r="C6" s="41" t="s">
        <v>40</v>
      </c>
      <c r="D6" s="41" t="s">
        <v>11</v>
      </c>
      <c r="E6" s="42" t="s">
        <v>25</v>
      </c>
      <c r="F6" s="43" t="s">
        <v>26</v>
      </c>
      <c r="G6" s="43" t="s">
        <v>27</v>
      </c>
      <c r="H6" s="16"/>
      <c r="I6" s="16"/>
    </row>
    <row r="7" spans="1:9" ht="16.8" x14ac:dyDescent="0.3">
      <c r="A7" s="11" t="s">
        <v>10</v>
      </c>
      <c r="B7" s="34">
        <v>0</v>
      </c>
      <c r="C7" s="61"/>
      <c r="D7" s="47"/>
      <c r="E7" s="48">
        <f>D8</f>
        <v>4.5</v>
      </c>
      <c r="F7" s="48">
        <f>D9</f>
        <v>6.5</v>
      </c>
      <c r="G7" s="49">
        <f>D10</f>
        <v>7</v>
      </c>
      <c r="H7" s="8"/>
      <c r="I7" s="8"/>
    </row>
    <row r="8" spans="1:9" ht="16.8" x14ac:dyDescent="0.3">
      <c r="A8" s="21" t="s">
        <v>25</v>
      </c>
      <c r="B8" s="36">
        <v>10</v>
      </c>
      <c r="C8" s="62">
        <f>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</f>
        <v>4.3199999999999994</v>
      </c>
      <c r="D8" s="44">
        <f>MROUND(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,0.5)</f>
        <v>4.5</v>
      </c>
      <c r="E8" s="45"/>
      <c r="F8" s="44">
        <f>E9</f>
        <v>2</v>
      </c>
      <c r="G8" s="50">
        <f>E10</f>
        <v>3</v>
      </c>
      <c r="H8" s="8"/>
      <c r="I8" s="8"/>
    </row>
    <row r="9" spans="1:9" ht="16.8" x14ac:dyDescent="0.3">
      <c r="A9" s="22" t="s">
        <v>26</v>
      </c>
      <c r="B9" s="38">
        <v>17</v>
      </c>
      <c r="C9" s="62">
        <f>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</f>
        <v>6.3360000000000003</v>
      </c>
      <c r="D9" s="44">
        <f>MROUND(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,0.5)</f>
        <v>6.5</v>
      </c>
      <c r="E9" s="44">
        <f>IF(MROUND(C9-C8,0.5)=0,0.5,MROUND(C9-C8,0.5))</f>
        <v>2</v>
      </c>
      <c r="F9" s="45"/>
      <c r="G9" s="50">
        <f>F10</f>
        <v>1</v>
      </c>
      <c r="H9" s="8"/>
      <c r="I9" s="8"/>
    </row>
    <row r="10" spans="1:9" ht="17.399999999999999" thickBot="1" x14ac:dyDescent="0.45">
      <c r="A10" s="18" t="s">
        <v>27</v>
      </c>
      <c r="B10" s="40">
        <v>20</v>
      </c>
      <c r="C10" s="63">
        <f>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</f>
        <v>7.2</v>
      </c>
      <c r="D10" s="51">
        <f>MROUND(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,0.5)</f>
        <v>7</v>
      </c>
      <c r="E10" s="51">
        <f>MROUND(C10-C8,0.5)</f>
        <v>3</v>
      </c>
      <c r="F10" s="51">
        <f>IF(MROUND(C10-C9,0.5)=0,0.5,MROUND(C10-C9,0.5))</f>
        <v>1</v>
      </c>
      <c r="G10" s="52"/>
    </row>
    <row r="13" spans="1:9" ht="0.75" customHeight="1" x14ac:dyDescent="0.3"/>
    <row r="14" spans="1:9" hidden="1" x14ac:dyDescent="0.3"/>
    <row r="15" spans="1:9" hidden="1" x14ac:dyDescent="0.3"/>
    <row r="16" spans="1:9" hidden="1" x14ac:dyDescent="0.3"/>
    <row r="17" hidden="1" x14ac:dyDescent="0.3"/>
    <row r="18" hidden="1" x14ac:dyDescent="0.3"/>
    <row r="19" hidden="1" x14ac:dyDescent="0.3"/>
    <row r="20" hidden="1" x14ac:dyDescent="0.3"/>
    <row r="21" hidden="1" x14ac:dyDescent="0.3"/>
    <row r="22" ht="6.75" hidden="1" customHeight="1" x14ac:dyDescent="0.3"/>
    <row r="23" hidden="1" x14ac:dyDescent="0.3"/>
    <row r="24" hidden="1" x14ac:dyDescent="0.3"/>
    <row r="25" hidden="1" x14ac:dyDescent="0.3"/>
    <row r="26" hidden="1" x14ac:dyDescent="0.3"/>
    <row r="27" hidden="1" x14ac:dyDescent="0.3"/>
    <row r="28" hidden="1" x14ac:dyDescent="0.3"/>
    <row r="29" hidden="1" x14ac:dyDescent="0.3"/>
    <row r="30" hidden="1" x14ac:dyDescent="0.3"/>
    <row r="31" hidden="1" x14ac:dyDescent="0.3"/>
    <row r="32" hidden="1" x14ac:dyDescent="0.3"/>
    <row r="33" spans="1:9" hidden="1" x14ac:dyDescent="0.3"/>
    <row r="34" spans="1:9" hidden="1" x14ac:dyDescent="0.3"/>
    <row r="35" spans="1:9" hidden="1" x14ac:dyDescent="0.3"/>
    <row r="36" spans="1:9" hidden="1" x14ac:dyDescent="0.3"/>
    <row r="37" spans="1:9" ht="16.8" hidden="1" x14ac:dyDescent="0.3">
      <c r="A37" s="1"/>
      <c r="B37" s="2"/>
      <c r="C37" s="2"/>
      <c r="D37" s="2"/>
      <c r="E37" s="2"/>
      <c r="F37" s="2"/>
      <c r="G37" s="2"/>
      <c r="H37" s="2"/>
      <c r="I37" s="2"/>
    </row>
    <row r="38" spans="1:9" ht="16.8" hidden="1" x14ac:dyDescent="0.3">
      <c r="A38" s="1"/>
      <c r="B38" s="2"/>
      <c r="C38" s="2"/>
      <c r="D38" s="2"/>
      <c r="E38" s="2"/>
      <c r="F38" s="2"/>
      <c r="G38" s="2"/>
      <c r="H38" s="2"/>
      <c r="I38" s="2"/>
    </row>
    <row r="39" spans="1:9" ht="16.8" hidden="1" x14ac:dyDescent="0.3">
      <c r="A39" s="1"/>
      <c r="B39" s="2"/>
      <c r="C39" s="2"/>
      <c r="D39" s="2"/>
      <c r="E39" s="2"/>
      <c r="F39" s="2"/>
      <c r="G39" s="2"/>
      <c r="H39" s="2"/>
      <c r="I39" s="2"/>
    </row>
    <row r="40" spans="1:9" ht="16.8" hidden="1" x14ac:dyDescent="0.3">
      <c r="A40" s="1"/>
      <c r="B40" s="2"/>
      <c r="C40" s="2"/>
      <c r="D40" s="2"/>
      <c r="E40" s="2"/>
      <c r="F40" s="2"/>
      <c r="G40" s="2"/>
      <c r="H40" s="2"/>
      <c r="I40" s="2"/>
    </row>
    <row r="41" spans="1:9" ht="16.8" hidden="1" x14ac:dyDescent="0.3">
      <c r="A41" s="1"/>
      <c r="B41" s="2"/>
      <c r="C41" s="2"/>
      <c r="D41" s="2"/>
      <c r="E41" s="2"/>
      <c r="F41" s="2"/>
      <c r="G41" s="2"/>
      <c r="H41" s="2"/>
      <c r="I41" s="2"/>
    </row>
    <row r="42" spans="1:9" ht="16.8" hidden="1" x14ac:dyDescent="0.3">
      <c r="A42" s="1"/>
      <c r="B42" s="2"/>
      <c r="C42" s="2"/>
      <c r="D42" s="2"/>
      <c r="E42" s="2"/>
      <c r="F42" s="2"/>
      <c r="G42" s="2"/>
      <c r="H42" s="2"/>
      <c r="I42" s="2"/>
    </row>
    <row r="43" spans="1:9" ht="16.8" hidden="1" x14ac:dyDescent="0.3">
      <c r="A43" s="1"/>
      <c r="B43" s="2"/>
      <c r="C43" s="2"/>
      <c r="D43" s="2"/>
      <c r="E43" s="2"/>
      <c r="F43" s="2"/>
      <c r="G43" s="2"/>
      <c r="H43" s="2"/>
      <c r="I43" s="2"/>
    </row>
    <row r="44" spans="1:9" ht="16.8" hidden="1" x14ac:dyDescent="0.3">
      <c r="A44" s="1"/>
      <c r="B44" s="2"/>
      <c r="C44" s="2"/>
      <c r="D44" s="2"/>
      <c r="E44" s="2"/>
      <c r="F44" s="2"/>
      <c r="G44" s="2"/>
      <c r="H44" s="2"/>
      <c r="I44" s="2"/>
    </row>
    <row r="45" spans="1:9" ht="16.8" hidden="1" x14ac:dyDescent="0.3">
      <c r="A45" s="1"/>
      <c r="B45" s="2"/>
      <c r="C45" s="2"/>
      <c r="D45" s="2"/>
      <c r="E45" s="2"/>
      <c r="F45" s="2"/>
      <c r="G45" s="2"/>
      <c r="H45" s="2"/>
      <c r="I45" s="2"/>
    </row>
    <row r="46" spans="1:9" ht="16.8" x14ac:dyDescent="0.3">
      <c r="A46" s="1"/>
      <c r="B46" s="2"/>
      <c r="C46" s="2"/>
      <c r="D46" s="2"/>
      <c r="E46" s="2"/>
      <c r="F46" s="2"/>
      <c r="G46" s="2"/>
      <c r="H46" s="2"/>
      <c r="I46" s="2"/>
    </row>
    <row r="47" spans="1:9" ht="17.399999999999999" thickBot="1" x14ac:dyDescent="0.35">
      <c r="A47" s="1"/>
      <c r="B47" s="2"/>
      <c r="C47" s="2"/>
      <c r="D47" s="2"/>
      <c r="E47" s="2"/>
      <c r="F47" s="2"/>
      <c r="G47" s="2"/>
      <c r="H47" s="2"/>
      <c r="I47" s="2"/>
    </row>
    <row r="48" spans="1:9" ht="67.8" thickBot="1" x14ac:dyDescent="0.35">
      <c r="A48" s="31" t="s">
        <v>8</v>
      </c>
      <c r="B48" s="31" t="s">
        <v>9</v>
      </c>
      <c r="C48" s="31" t="s">
        <v>3</v>
      </c>
      <c r="D48" s="31" t="s">
        <v>4</v>
      </c>
      <c r="E48" s="6" t="s">
        <v>39</v>
      </c>
      <c r="F48" s="2"/>
      <c r="G48" s="2"/>
      <c r="H48" s="2"/>
      <c r="I48" s="2"/>
    </row>
    <row r="49" spans="1:9" ht="17.399999999999999" thickBot="1" x14ac:dyDescent="0.35">
      <c r="A49" s="14">
        <v>1</v>
      </c>
      <c r="B49" s="13">
        <v>0</v>
      </c>
      <c r="C49" s="13">
        <v>10</v>
      </c>
      <c r="D49" s="13">
        <v>1.2</v>
      </c>
      <c r="E49" s="13">
        <v>0.43</v>
      </c>
      <c r="F49" s="2"/>
      <c r="G49" s="2"/>
      <c r="H49" s="2"/>
      <c r="I49" s="2"/>
    </row>
    <row r="50" spans="1:9" ht="17.399999999999999" thickBot="1" x14ac:dyDescent="0.35">
      <c r="A50" s="14">
        <v>2</v>
      </c>
      <c r="B50" s="13">
        <v>10.01</v>
      </c>
      <c r="C50" s="13">
        <v>20</v>
      </c>
      <c r="D50" s="13">
        <v>0.8</v>
      </c>
      <c r="E50" s="13">
        <v>0.28999999999999998</v>
      </c>
      <c r="F50" s="2"/>
      <c r="G50" s="2"/>
      <c r="H50" s="2"/>
      <c r="I50" s="2"/>
    </row>
    <row r="51" spans="1:9" ht="16.8" x14ac:dyDescent="0.3">
      <c r="A51" s="3"/>
      <c r="B51" s="2"/>
      <c r="C51" s="2"/>
      <c r="D51" s="2"/>
      <c r="E51" s="2"/>
      <c r="F51" s="2"/>
      <c r="G51" s="2"/>
      <c r="H51" s="2"/>
      <c r="I51" s="2"/>
    </row>
    <row r="52" spans="1:9" ht="13.5" customHeight="1" x14ac:dyDescent="0.3">
      <c r="A52" s="3"/>
      <c r="B52" s="2"/>
      <c r="C52" s="2"/>
      <c r="D52" s="2"/>
      <c r="E52" s="2"/>
      <c r="F52" s="2"/>
      <c r="G52" s="2"/>
      <c r="H52" s="2"/>
      <c r="I52" s="2"/>
    </row>
    <row r="53" spans="1:9" ht="0.75" customHeight="1" x14ac:dyDescent="0.3">
      <c r="A53" s="3"/>
      <c r="B53" s="2"/>
      <c r="C53" s="2"/>
      <c r="D53" s="2"/>
      <c r="E53" s="2"/>
      <c r="F53" s="2"/>
      <c r="G53" s="2"/>
      <c r="H53" s="2"/>
      <c r="I53" s="2"/>
    </row>
    <row r="54" spans="1:9" ht="16.8" hidden="1" x14ac:dyDescent="0.3">
      <c r="A54" s="3"/>
      <c r="B54" s="2"/>
      <c r="C54" s="2"/>
      <c r="D54" s="2"/>
      <c r="E54" s="2"/>
      <c r="F54" s="2"/>
      <c r="G54" s="2"/>
      <c r="H54" s="2"/>
      <c r="I54" s="2"/>
    </row>
    <row r="55" spans="1:9" ht="16.8" hidden="1" x14ac:dyDescent="0.3">
      <c r="A55" s="3"/>
      <c r="B55" s="2"/>
      <c r="C55" s="2"/>
      <c r="D55" s="2"/>
      <c r="E55" s="2"/>
      <c r="F55" s="2"/>
      <c r="G55" s="2"/>
      <c r="H55" s="2"/>
      <c r="I55" s="2"/>
    </row>
    <row r="56" spans="1:9" ht="16.8" hidden="1" x14ac:dyDescent="0.3">
      <c r="A56" s="3"/>
      <c r="B56" s="2"/>
      <c r="C56" s="2"/>
      <c r="D56" s="2"/>
      <c r="E56" s="2"/>
      <c r="F56" s="2"/>
      <c r="G56" s="2"/>
      <c r="H56" s="2"/>
      <c r="I56" s="2"/>
    </row>
    <row r="57" spans="1:9" ht="16.8" hidden="1" x14ac:dyDescent="0.3">
      <c r="A57" s="3"/>
      <c r="B57" s="2"/>
      <c r="C57" s="2"/>
      <c r="D57" s="2"/>
      <c r="E57" s="2"/>
      <c r="F57" s="2"/>
      <c r="G57" s="2"/>
      <c r="H57" s="2"/>
      <c r="I57" s="2"/>
    </row>
    <row r="58" spans="1:9" ht="16.8" hidden="1" x14ac:dyDescent="0.3">
      <c r="A58" s="3"/>
      <c r="B58" s="2"/>
      <c r="C58" s="2"/>
      <c r="D58" s="2"/>
      <c r="E58" s="2"/>
      <c r="F58" s="2"/>
      <c r="G58" s="2"/>
      <c r="H58" s="2"/>
      <c r="I58" s="2"/>
    </row>
    <row r="59" spans="1:9" ht="16.8" hidden="1" x14ac:dyDescent="0.3">
      <c r="A59" s="3"/>
      <c r="B59" s="2"/>
      <c r="C59" s="2"/>
      <c r="D59" s="2"/>
      <c r="E59" s="2"/>
      <c r="F59" s="2"/>
      <c r="G59" s="2"/>
      <c r="H59" s="2"/>
      <c r="I59" s="2"/>
    </row>
    <row r="60" spans="1:9" ht="16.8" hidden="1" x14ac:dyDescent="0.3">
      <c r="A60" s="3"/>
      <c r="B60" s="2"/>
      <c r="C60" s="2"/>
      <c r="D60" s="2"/>
      <c r="E60" s="2"/>
      <c r="F60" s="2"/>
      <c r="G60" s="2"/>
      <c r="H60" s="2"/>
      <c r="I60" s="2"/>
    </row>
    <row r="61" spans="1:9" ht="16.8" hidden="1" x14ac:dyDescent="0.3">
      <c r="A61" s="3"/>
      <c r="B61" s="2"/>
      <c r="C61" s="2"/>
      <c r="D61" s="2"/>
      <c r="E61" s="2"/>
      <c r="F61" s="2"/>
      <c r="G61" s="2"/>
      <c r="H61" s="2"/>
      <c r="I61" s="2"/>
    </row>
    <row r="62" spans="1:9" ht="16.8" hidden="1" x14ac:dyDescent="0.3">
      <c r="A62" s="3"/>
      <c r="B62" s="2"/>
      <c r="C62" s="2"/>
      <c r="D62" s="2"/>
      <c r="E62" s="2"/>
      <c r="F62" s="2"/>
      <c r="G62" s="2"/>
      <c r="H62" s="2"/>
      <c r="I62" s="2"/>
    </row>
    <row r="63" spans="1:9" ht="16.8" hidden="1" x14ac:dyDescent="0.3">
      <c r="A63" s="3"/>
      <c r="B63" s="2"/>
      <c r="C63" s="2"/>
      <c r="D63" s="2"/>
      <c r="E63" s="2"/>
      <c r="F63" s="2"/>
      <c r="G63" s="2"/>
      <c r="H63" s="2"/>
      <c r="I63" s="2"/>
    </row>
    <row r="64" spans="1:9" ht="16.8" hidden="1" x14ac:dyDescent="0.3">
      <c r="A64" s="3"/>
      <c r="B64" s="2"/>
      <c r="C64" s="2"/>
      <c r="D64" s="2"/>
      <c r="E64" s="2"/>
      <c r="F64" s="2"/>
      <c r="G64" s="2"/>
      <c r="H64" s="2"/>
      <c r="I64" s="2"/>
    </row>
    <row r="65" spans="1:9" ht="16.8" hidden="1" x14ac:dyDescent="0.3">
      <c r="A65" s="3"/>
      <c r="B65" s="2"/>
      <c r="C65" s="2"/>
      <c r="D65" s="2"/>
      <c r="E65" s="2"/>
      <c r="F65" s="2"/>
      <c r="G65" s="2"/>
      <c r="H65" s="2"/>
      <c r="I65" s="2"/>
    </row>
    <row r="66" spans="1:9" ht="16.8" hidden="1" x14ac:dyDescent="0.3">
      <c r="A66" s="3"/>
      <c r="B66" s="2"/>
      <c r="C66" s="2"/>
      <c r="D66" s="2"/>
      <c r="E66" s="2"/>
      <c r="F66" s="2"/>
      <c r="G66" s="2"/>
      <c r="H66" s="2"/>
      <c r="I66" s="2"/>
    </row>
    <row r="67" spans="1:9" ht="16.8" hidden="1" x14ac:dyDescent="0.3">
      <c r="A67" s="3"/>
      <c r="B67" s="2"/>
      <c r="C67" s="2"/>
      <c r="D67" s="2"/>
      <c r="E67" s="2"/>
      <c r="F67" s="2"/>
      <c r="G67" s="2"/>
      <c r="H67" s="2"/>
      <c r="I67" s="2"/>
    </row>
    <row r="68" spans="1:9" ht="16.8" x14ac:dyDescent="0.3">
      <c r="A68" s="3"/>
      <c r="B68" s="2"/>
      <c r="C68" s="2"/>
      <c r="D68" s="2"/>
      <c r="E68" s="2"/>
      <c r="F68" s="2"/>
      <c r="G68" s="2"/>
      <c r="H68" s="2"/>
      <c r="I68" s="2"/>
    </row>
    <row r="69" spans="1:9" ht="16.8" x14ac:dyDescent="0.4">
      <c r="A69" s="10" t="s">
        <v>28</v>
      </c>
      <c r="B69" s="2"/>
      <c r="C69" s="64">
        <v>0.3</v>
      </c>
      <c r="D69" s="7" t="s">
        <v>5</v>
      </c>
      <c r="E69" s="2"/>
      <c r="F69" s="2"/>
      <c r="G69" s="2"/>
      <c r="H69" s="2"/>
      <c r="I69" s="2"/>
    </row>
    <row r="70" spans="1:9" ht="16.8" x14ac:dyDescent="0.4">
      <c r="A70" s="3" t="s">
        <v>6</v>
      </c>
      <c r="B70" s="2"/>
      <c r="C70" s="8">
        <f>ROUND(C69*0.19,2)</f>
        <v>0.06</v>
      </c>
      <c r="D70" s="7" t="s">
        <v>5</v>
      </c>
      <c r="E70" s="2"/>
      <c r="F70" s="2"/>
      <c r="G70" s="2"/>
      <c r="H70" s="2"/>
      <c r="I70" s="2"/>
    </row>
    <row r="71" spans="1:9" ht="16.8" x14ac:dyDescent="0.4">
      <c r="A71" s="3" t="s">
        <v>7</v>
      </c>
      <c r="B71" s="2"/>
      <c r="C71" s="8">
        <f>C69+C70</f>
        <v>0.36</v>
      </c>
      <c r="D71" s="7" t="s">
        <v>5</v>
      </c>
      <c r="E71" s="2"/>
      <c r="F71" s="2"/>
      <c r="G71" s="2"/>
      <c r="H71" s="2"/>
      <c r="I71" s="2"/>
    </row>
    <row r="72" spans="1:9" x14ac:dyDescent="0.3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3">
      <c r="A73" s="2"/>
      <c r="B73" s="2"/>
      <c r="C73" s="72">
        <v>35</v>
      </c>
      <c r="D73" s="2"/>
      <c r="E73" s="2"/>
      <c r="F73" s="2"/>
      <c r="G73" s="2"/>
      <c r="H73" s="2"/>
      <c r="I73" s="2"/>
    </row>
  </sheetData>
  <mergeCells count="2">
    <mergeCell ref="A1:I1"/>
    <mergeCell ref="A5:G5"/>
  </mergeCells>
  <pageMargins left="0.9" right="0.45" top="0.5" bottom="0.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CDF84-6BB7-4D1A-8877-73239D8CFFA6}">
  <dimension ref="A1:J70"/>
  <sheetViews>
    <sheetView zoomScale="112" zoomScaleNormal="112" workbookViewId="0">
      <selection activeCell="A46" sqref="A46:XFD47"/>
    </sheetView>
  </sheetViews>
  <sheetFormatPr defaultRowHeight="14.4" x14ac:dyDescent="0.3"/>
  <cols>
    <col min="1" max="1" width="43.6640625" customWidth="1"/>
    <col min="2" max="2" width="13.44140625" bestFit="1" customWidth="1"/>
    <col min="3" max="3" width="11.6640625" customWidth="1"/>
    <col min="4" max="4" width="10.5546875" customWidth="1"/>
    <col min="5" max="6" width="8.33203125" customWidth="1"/>
    <col min="7" max="9" width="7.6640625" customWidth="1"/>
  </cols>
  <sheetData>
    <row r="1" spans="1:10" ht="16.8" x14ac:dyDescent="0.3">
      <c r="A1" s="70" t="s">
        <v>29</v>
      </c>
      <c r="B1" s="66"/>
      <c r="C1" s="66"/>
      <c r="D1" s="66"/>
      <c r="E1" s="66"/>
      <c r="F1" s="66"/>
      <c r="G1" s="66"/>
      <c r="H1" s="66"/>
      <c r="I1" s="66"/>
    </row>
    <row r="2" spans="1:10" ht="10.8" customHeight="1" x14ac:dyDescent="0.3">
      <c r="A2" s="1"/>
      <c r="B2" s="2"/>
      <c r="C2" s="2"/>
      <c r="D2" s="2"/>
      <c r="E2" s="2"/>
      <c r="F2" s="2"/>
      <c r="G2" s="2"/>
      <c r="H2" s="2"/>
      <c r="I2" s="2"/>
    </row>
    <row r="3" spans="1:10" ht="16.8" x14ac:dyDescent="0.3">
      <c r="A3" s="10" t="s">
        <v>30</v>
      </c>
      <c r="B3" s="2"/>
      <c r="C3" s="2"/>
      <c r="D3" s="2"/>
      <c r="E3" s="2"/>
      <c r="F3" s="2"/>
      <c r="G3" s="2"/>
      <c r="H3" s="2"/>
      <c r="I3" s="2"/>
    </row>
    <row r="4" spans="1:10" ht="17.399999999999999" thickBot="1" x14ac:dyDescent="0.35">
      <c r="A4" s="10" t="s">
        <v>14</v>
      </c>
      <c r="B4" s="2"/>
      <c r="C4" s="2"/>
      <c r="D4" s="2"/>
      <c r="E4" s="2"/>
      <c r="F4" s="2"/>
      <c r="G4" s="2"/>
      <c r="H4" s="2"/>
      <c r="I4" s="2"/>
    </row>
    <row r="5" spans="1:10" ht="17.399999999999999" thickBot="1" x14ac:dyDescent="0.35">
      <c r="A5" s="67" t="s">
        <v>0</v>
      </c>
      <c r="B5" s="68"/>
      <c r="C5" s="68"/>
      <c r="D5" s="68"/>
      <c r="E5" s="68"/>
      <c r="F5" s="68"/>
      <c r="G5" s="68"/>
      <c r="H5" s="68"/>
      <c r="I5" s="68"/>
      <c r="J5" s="69"/>
    </row>
    <row r="6" spans="1:10" ht="87" customHeight="1" thickBot="1" x14ac:dyDescent="0.35">
      <c r="A6" s="4" t="s">
        <v>2</v>
      </c>
      <c r="B6" s="41" t="s">
        <v>1</v>
      </c>
      <c r="C6" s="41" t="s">
        <v>40</v>
      </c>
      <c r="D6" s="41" t="s">
        <v>11</v>
      </c>
      <c r="E6" s="42" t="s">
        <v>15</v>
      </c>
      <c r="F6" s="43" t="s">
        <v>16</v>
      </c>
      <c r="G6" s="42" t="s">
        <v>17</v>
      </c>
      <c r="H6" s="53" t="s">
        <v>31</v>
      </c>
      <c r="I6" s="53" t="s">
        <v>32</v>
      </c>
      <c r="J6" s="54" t="s">
        <v>33</v>
      </c>
    </row>
    <row r="7" spans="1:10" ht="16.8" x14ac:dyDescent="0.3">
      <c r="A7" s="11" t="s">
        <v>10</v>
      </c>
      <c r="B7" s="12">
        <v>0</v>
      </c>
      <c r="C7" s="61"/>
      <c r="D7" s="47"/>
      <c r="E7" s="48">
        <f>D8</f>
        <v>2.5</v>
      </c>
      <c r="F7" s="48">
        <f>D9</f>
        <v>4.5</v>
      </c>
      <c r="G7" s="48">
        <f>D10</f>
        <v>5</v>
      </c>
      <c r="H7" s="48">
        <f>D11</f>
        <v>6</v>
      </c>
      <c r="I7" s="48">
        <f>D12</f>
        <v>7</v>
      </c>
      <c r="J7" s="49">
        <f>D13</f>
        <v>8.5</v>
      </c>
    </row>
    <row r="8" spans="1:10" ht="16.8" x14ac:dyDescent="0.3">
      <c r="A8" s="21" t="s">
        <v>15</v>
      </c>
      <c r="B8" s="20">
        <v>6</v>
      </c>
      <c r="C8" s="62">
        <f>IF(B8&lt;=C47,B8*C68*D47,IF(AND(B8&gt;C47,B8&lt;=C48),(C47-B47)*D47*C68+(B8-C47)*C68*D48,IF(AND(B8&gt;C48,B8&lt;=#REF!),C47*C68*D47+(C48-C47)*C68*D48+(B8 -C48)*C68*#REF!,IF(AND(B8&gt;#REF!,B8&lt;=C49),C47*C68*D47+(C48-C47)*C68*D48+(#REF!-C48)*C68*#REF!+(B8 -#REF!)*C68*D49,IF(AND(B8&gt;C49,B8&lt;=C50),C47*C68*D47+(C48-C47)*C68*D48+(#REF!-C48)*C68*#REF!+(C49-#REF!)*C68*D49+(B8 -C49)*C68*D50,IF(AND(B8&gt;C50,B8&lt;=C51),C47*C68*D47+(C48-C47)*C68*D48+(#REF!-C48)*C68*#REF!+(C49-#REF!)*C68*D49+(C50-C49)*C68*D50+(B8 -C50)*C68*D51,IF(AND(B8&gt;C51,B8&lt;=C52),C47*C68*D47+(C48-C47)*C68*D48+(#REF!-C48)*C68*#REF!+(C49-#REF!)*C68*D49+(C50-C49)*C68*D50+(C51-C50)*C68*D51+(B8-C51)*C68*D52,IF(AND(B8&gt;C52,B8&lt;=C53),C47*C68*D47+(C48-C47)*C68*D48+(#REF!-C48)*C68*#REF!+(C49-#REF!)*C68*D49+(C50-C49)*C68*D50+(C51-C50)*C68*D51+(C50-C51)*C68*D52+(B8-C52)*C68*D53,0))))))))</f>
        <v>2.5920000000000001</v>
      </c>
      <c r="D8" s="44">
        <f>MROUND(IF(B8&lt;=C47,B8*C68*D47,IF(AND(B8&gt;C47,B8&lt;=C48),(C47-B47)*D47*C68+(B8-C47)*C68*D48,IF(AND(B8&gt;C48,B8&lt;=#REF!),C47*C68*D47+(C48-C47)*C68*D48+(B8 -C48)*C68*#REF!,IF(AND(B8&gt;#REF!,B8&lt;=C49),C47*C68*D47+(C48-C47)*C68*D48+(#REF!-C48)*C68*#REF!+(B8 -#REF!)*C68*D49,IF(AND(B8&gt;C49,B8&lt;=C50),C47*C68*D47+(C48-C47)*C68*D48+(#REF!-C48)*C68*#REF!+(C49-#REF!)*C68*D49+(B8 -C49)*C68*D50,IF(AND(B8&gt;C50,B8&lt;=C51),C47*C68*D47+(C48-C47)*C68*D48+(#REF!-C48)*C68*#REF!+(C49-#REF!)*C68*D49+(C50-C49)*C68*D50+(B8 -C50)*C68*D51,IF(AND(B8&gt;C51,B8&lt;=C52),C47*C68*D47+(C48-C47)*C68*D48+(#REF!-C48)*C68*#REF!+(C49-#REF!)*C68*D49+(C50-C49)*C68*D50+(C51-C50)*C68*D51+(B8-C51)*C68*D52,IF(AND(B8&gt;C52,B8&lt;=C53),C47*C68*D47+(C48-C47)*C68*D48+(#REF!-C48)*C68*#REF!+(C49-#REF!)*C68*D49+(C50-C49)*C68*D50+(C51-C50)*C68*D51+(C50-C51)*C68*D52+(B8-C52)*C68*D53,0)))))))),0.5)</f>
        <v>2.5</v>
      </c>
      <c r="E8" s="45"/>
      <c r="F8" s="44">
        <f>E9</f>
        <v>1.5</v>
      </c>
      <c r="G8" s="44">
        <f>E10</f>
        <v>2</v>
      </c>
      <c r="H8" s="44">
        <f>E11</f>
        <v>3.5</v>
      </c>
      <c r="I8" s="44">
        <f>E12</f>
        <v>4.5</v>
      </c>
      <c r="J8" s="50">
        <f>E13</f>
        <v>6</v>
      </c>
    </row>
    <row r="9" spans="1:10" ht="16.8" x14ac:dyDescent="0.3">
      <c r="A9" s="22" t="s">
        <v>16</v>
      </c>
      <c r="B9" s="17">
        <v>10</v>
      </c>
      <c r="C9" s="62">
        <f>IF(B9&lt;=C47,B9*C68*D47,IF(AND(B9&gt;C47,B9&lt;=C48),(C47-B47)*D47*C68+(B9-C47)*C68*D48,IF(AND(B9&gt;C48,B9&lt;=#REF!),C47*C68*D47+(C48-C47)*C68*D48+(B9 -C48)*C68*#REF!,IF(AND(B9&gt;#REF!,B9&lt;=C49),C47*C68*D47+(C48-C47)*C68*D48+(#REF!-C48)*C68*#REF!+(B9 -#REF!)*C68*D49,IF(AND(B9&gt;C49,B9&lt;=C50),C47*C68*D47+(C48-C47)*C68*D48+(#REF!-C48)*C68*#REF!+(C49-#REF!)*C68*D49+(B9 -C49)*C68*D50,IF(AND(B9&gt;C50,B9&lt;=C51),C47*C68*D47+(C48-C47)*C68*D48+(#REF!-C48)*C68*#REF!+(C49-#REF!)*C68*D49+(C50-C49)*C68*D50+(B9 -C50)*C68*D51,IF(AND(B9&gt;C51,B9&lt;=C52),C47*C68*D47+(C48-C47)*C68*D48+(#REF!-C48)*C68*#REF!+(C49-#REF!)*C68*D49+(C50-C49)*C68*D50+(C51-C50)*C68*D51+(B9-C51)*C68*D52,IF(AND(B9&gt;C52,B9&lt;=C53),C47*C68*D47+(C48-C47)*C68*D48+(#REF!-C48)*C68*#REF!+(C49-#REF!)*C68*D49+(C50-C49)*C68*D50+(C51-C50)*C68*D51+(C50-C51)*C68*D52+(B9-C52)*C68*D53,0))))))))</f>
        <v>4.3199999999999994</v>
      </c>
      <c r="D9" s="44">
        <f>MROUND(IF(B9&lt;=C47,B9*C68*D47,IF(AND(B9&gt;C47,B9&lt;=C48),(C47-B47)*D47*C68+(B9-C47)*C68*D48,IF(AND(B9&gt;C48,B9&lt;=#REF!),C47*C68*D47+(C48-C47)*C68*D48+(B9 -C48)*C68*#REF!,IF(AND(B9&gt;#REF!,B9&lt;=C49),C47*C68*D47+(C48-C47)*C68*D48+(#REF!-C48)*C68*#REF!+(B9 -#REF!)*C68*D49,IF(AND(B9&gt;C49,B9&lt;=C50),C47*C68*D47+(C48-C47)*C68*D48+(#REF!-C48)*C68*#REF!+(C49-#REF!)*C68*D49+(B9 -C49)*C68*D50,IF(AND(B9&gt;C50,B9&lt;=C51),C47*C68*D47+(C48-C47)*C68*D48+(#REF!-C48)*C68*#REF!+(C49-#REF!)*C68*D49+(C50-C49)*C68*D50+(B9 -C50)*C68*D51,IF(AND(B9&gt;C51,B9&lt;=C52),C47*C68*D47+(C48-C47)*C68*D48+(#REF!-C48)*C68*#REF!+(C49-#REF!)*C68*D49+(C50-C49)*C68*D50+(C51-C50)*C68*D51+(B9-C51)*C68*D52,IF(AND(B9&gt;C52,B9&lt;=C53),C47*C68*D47+(C48-C47)*C68*D48+(#REF!-C48)*C68*#REF!+(C49-#REF!)*C68*D49+(C50-C49)*C68*D50+(C51-C50)*C68*D51+(C50-C51)*C68*D52+(B9-C52)*C68*D53,0)))))))),0.5)</f>
        <v>4.5</v>
      </c>
      <c r="E9" s="44">
        <f>IF(MROUND(C9-C8,0.5)=0,0.5,MROUND(C9-C8,0.5))</f>
        <v>1.5</v>
      </c>
      <c r="F9" s="45"/>
      <c r="G9" s="44">
        <f>F10</f>
        <v>0.5</v>
      </c>
      <c r="H9" s="44">
        <f>F11</f>
        <v>1.5</v>
      </c>
      <c r="I9" s="44">
        <f>F12</f>
        <v>2.5</v>
      </c>
      <c r="J9" s="50">
        <f>F13</f>
        <v>4.5</v>
      </c>
    </row>
    <row r="10" spans="1:10" ht="16.8" x14ac:dyDescent="0.4">
      <c r="A10" s="23" t="s">
        <v>17</v>
      </c>
      <c r="B10" s="24">
        <v>11</v>
      </c>
      <c r="C10" s="62">
        <f>IF(B10&lt;=C47,B10*C68*D47,IF(AND(B10&gt;C47,B10&lt;=C48),(C47-B47)*D47*C68+(B10-C47)*C68*D48,IF(AND(B10&gt;C48,B10&lt;=#REF!),C47*C68*D47+(C48-C47)*C68*D48+(B10 -C48)*C68*#REF!,IF(AND(B10&gt;#REF!,B10&lt;=C49),C47*C68*D47+(C48-C47)*C68*D48+(#REF!-C48)*C68*#REF!+(B10 -#REF!)*C68*D49,IF(AND(B10&gt;C49,B10&lt;=C50),C47*C68*D47+(C48-C47)*C68*D48+(#REF!-C48)*C68*#REF!+(C49-#REF!)*C68*D49+(B10 -C49)*C68*D50,IF(AND(B10&gt;C50,B10&lt;=C51),C47*C68*D47+(C48-C47)*C68*D48+(#REF!-C48)*C68*#REF!+(C49-#REF!)*C68*D49+(C50-C49)*C68*D50+(B10 -C50)*C68*D51,IF(AND(B10&gt;C51,B10&lt;=C52),C47*C68*D47+(C48-C47)*C68*D48+(#REF!-C48)*C68*#REF!+(C49-#REF!)*C68*D49+(C50-C49)*C68*D50+(C51-C50)*C68*D51+(B10-C51)*C68*D52,IF(AND(B10&gt;C52,B10&lt;=C53),C47*C68*D47+(C48-C47)*C68*D48+(#REF!-C48)*C68*#REF!+(C49-#REF!)*C68*D49+(C50-C49)*C68*D50+(C51-C50)*C68*D51+(C50-C51)*C68*D52+(B10-C52)*C68*D53,0))))))))</f>
        <v>4.7519999999999998</v>
      </c>
      <c r="D10" s="44">
        <f>MROUND(IF(B10&lt;=C47,B10*C68*D47,IF(AND(B10&gt;C47,B10&lt;=C48),(C47-B47)*D47*C68+(B10-C47)*C68*D48,IF(AND(B10&gt;C48,B10&lt;=#REF!),C47*C68*D47+(C48-C47)*C68*D48+(B10 -C48)*C68*#REF!,IF(AND(B10&gt;#REF!,B10&lt;=C49),C47*C68*D47+(C48-C47)*C68*D48+(#REF!-C48)*C68*#REF!+(B10 -#REF!)*C68*D49,IF(AND(B10&gt;C49,B10&lt;=C50),C47*C68*D47+(C48-C47)*C68*D48+(#REF!-C48)*C68*#REF!+(C49-#REF!)*C68*D49+(B10 -C49)*C68*D50,IF(AND(B10&gt;C50,B10&lt;=C51),C47*C68*D47+(C48-C47)*C68*D48+(#REF!-C48)*C68*#REF!+(C49-#REF!)*C68*D49+(C50-C49)*C68*D50+(B10 -C50)*C68*D51,IF(AND(B10&gt;C51,B10&lt;=C52),C47*C68*D47+(C48-C47)*C68*D48+(#REF!-C48)*C68*#REF!+(C49-#REF!)*C68*D49+(C50-C49)*C68*D50+(C51-C50)*C68*D51+(B10-C51)*C68*D52,IF(AND(B10&gt;C52,B10&lt;=C53),C47*C68*D47+(C48-C47)*C68*D48+(#REF!-C48)*C68*#REF!+(C49-#REF!)*C68*D49+(C50-C49)*C68*D50+(C51-C50)*C68*D51+(C50-C51)*C68*D52+(B10-C52)*C68*D53,0)))))))),0.5)</f>
        <v>5</v>
      </c>
      <c r="E10" s="44">
        <f>MROUND(C10-C8,0.5)</f>
        <v>2</v>
      </c>
      <c r="F10" s="44">
        <f>IF(MROUND(C10-C9,0.5)=0,0.5,MROUND(C10-C9,0.5))</f>
        <v>0.5</v>
      </c>
      <c r="G10" s="46"/>
      <c r="H10" s="55">
        <f>G11</f>
        <v>1.5</v>
      </c>
      <c r="I10" s="44">
        <f>G12</f>
        <v>2</v>
      </c>
      <c r="J10" s="50">
        <f>G13</f>
        <v>4</v>
      </c>
    </row>
    <row r="11" spans="1:10" ht="16.8" x14ac:dyDescent="0.4">
      <c r="A11" s="26" t="s">
        <v>31</v>
      </c>
      <c r="B11" s="25">
        <v>15</v>
      </c>
      <c r="C11" s="62">
        <f>IF(B11&lt;=C47,B11*C68*D47,IF(AND(B11&gt;C47,B11&lt;=C48),(C47-B47)*D47*C68+(B11-C47)*C68*D48,IF(AND(B11&gt;C48,B11&lt;=#REF!),C47*C68*D47+(C48-C47)*C68*D48+(B11 -C48)*C68*#REF!,IF(AND(B11&gt;#REF!,B11&lt;=C49),C47*C68*D47+(C48-C47)*C68*D48+(#REF!-C48)*C68*#REF!+(B11 -#REF!)*C68*D49,IF(AND(B11&gt;C49,B11&lt;=C50),C47*C68*D47+(C48-C47)*C68*D48+(#REF!-C48)*C68*#REF!+(C49-#REF!)*C68*D49+(B11 -C49)*C68*D50,IF(AND(B11&gt;C50,B11&lt;=C51),C47*C68*D47+(C48-C47)*C68*D48+(#REF!-C48)*C68*#REF!+(C49-#REF!)*C68*D49+(C50-C49)*C68*D50+(B11 -C50)*C68*D51,IF(AND(B11&gt;C51,B11&lt;=C52),C47*C68*D47+(C48-C47)*C68*D48+(#REF!-C48)*C68*#REF!+(C49-#REF!)*C68*D49+(C50-C49)*C68*D50+(C51-C50)*C68*D51+(B11-C51)*C68*D52,IF(AND(B11&gt;C52,B11&lt;=C53),C47*C68*D47+(C48-C47)*C68*D48+(#REF!-C48)*C68*#REF!+(C49-#REF!)*C68*D49+(C50-C49)*C68*D50+(C51-C50)*C68*D51+(C50-C51)*C68*D52+(B11-C52)*C68*D53,0))))))))</f>
        <v>6.0479999999999992</v>
      </c>
      <c r="D11" s="44">
        <f>MROUND(IF(B11&lt;=C47,B11*C68*D47,IF(AND(B11&gt;C47,B11&lt;=C48),(C47-B47)*D47*C68+(B11-C47)*C68*D48,IF(AND(B11&gt;C48,B11&lt;=#REF!),C47*C68*D47+(C48-C47)*C68*D48+(B11 -C48)*C68*#REF!,IF(AND(B11&gt;#REF!,B11&lt;=C49),C47*C68*D47+(C48-C47)*C68*D48+(#REF!-C48)*C68*#REF!+(B11 -#REF!)*C68*D49,IF(AND(B11&gt;C49,B11&lt;=C50),C47*C68*D47+(C48-C47)*C68*D48+(#REF!-C48)*C68*#REF!+(C49-#REF!)*C68*D49+(B11 -C49)*C68*D50,IF(AND(B11&gt;C50,B11&lt;=C51),C47*C68*D47+(C48-C47)*C68*D48+(#REF!-C48)*C68*#REF!+(C49-#REF!)*C68*D49+(C50-C49)*C68*D50+(B11 -C50)*C68*D51,IF(AND(B11&gt;C51,B11&lt;=C52),C47*C68*D47+(C48-C47)*C68*D48+(#REF!-C48)*C68*#REF!+(C49-#REF!)*C68*D49+(C50-C49)*C68*D50+(C51-C50)*C68*D51+(B11-C51)*C68*D52,IF(AND(B11&gt;C52,B11&lt;=C53),C47*C68*D47+(C48-C47)*C68*D48+(#REF!-C48)*C68*#REF!+(C49-#REF!)*C68*D49+(C50-C49)*C68*D50+(C51-C50)*C68*D51+(C50-C51)*C68*D52+(B11-C52)*C68*D53,0)))))))),0.5)</f>
        <v>6</v>
      </c>
      <c r="E11" s="44">
        <f>MROUND(C11-C8,0.5)</f>
        <v>3.5</v>
      </c>
      <c r="F11" s="44">
        <f>MROUND(C11-C9,0.5)</f>
        <v>1.5</v>
      </c>
      <c r="G11" s="55">
        <f>IF(MROUND(C11-C10,0.5)=0,0.5,MROUND(C11-C10,0.5))</f>
        <v>1.5</v>
      </c>
      <c r="H11" s="46"/>
      <c r="I11" s="44">
        <f>H12</f>
        <v>1</v>
      </c>
      <c r="J11" s="50">
        <f>H13</f>
        <v>2.5</v>
      </c>
    </row>
    <row r="12" spans="1:10" ht="16.8" x14ac:dyDescent="0.4">
      <c r="A12" s="26" t="s">
        <v>32</v>
      </c>
      <c r="B12" s="28">
        <v>18</v>
      </c>
      <c r="C12" s="62">
        <f>IF(B12&lt;=C47,B12*C68*D47,IF(AND(B12&gt;C47,B12&lt;=C48),(C47-B47)*D47*C68+(B12-C47)*C68*D48,IF(AND(B12&gt;C48,B12&lt;=#REF!),C47*C68*D47+(C48-C47)*C68*D48+(B12 -C48)*C68*#REF!,IF(AND(B12&gt;#REF!,B12&lt;=C49),C47*C68*D47+(C48-C47)*C68*D48+(#REF!-C48)*C68*#REF!+(B12 -#REF!)*C68*D49,IF(AND(B12&gt;C49,B12&lt;=C50),C47*C68*D47+(C48-C47)*C68*D48+(#REF!-C48)*C68*#REF!+(C49-#REF!)*C68*D49+(B12 -C49)*C68*D50,IF(AND(B12&gt;C50,B12&lt;=C51),C47*C68*D47+(C48-C47)*C68*D48+(#REF!-C48)*C68*#REF!+(C49-#REF!)*C68*D49+(C50-C49)*C68*D50+(B12 -C50)*C68*D51,IF(AND(B12&gt;C51,B12&lt;=C52),C47*C68*D47+(C48-C47)*C68*D48+(#REF!-C48)*C68*#REF!+(C49-#REF!)*C68*D49+(C50-C49)*C68*D50+(C51-C50)*C68*D51+(B12-C51)*C68*D52,IF(AND(B12&gt;C52,B12&lt;=C53),C47*C68*D47+(C48-C47)*C68*D48+(#REF!-C48)*C68*#REF!+(C49-#REF!)*C68*D49+(C50-C49)*C68*D50+(C51-C50)*C68*D51+(C50-C51)*C68*D52+(B12-C52)*C68*D53,0))))))))</f>
        <v>6.911999999999999</v>
      </c>
      <c r="D12" s="44">
        <f>MROUND(IF(B12&lt;=C47,B12*C68*D47,IF(AND(B12&gt;C47,B12&lt;=C48),(C47-B47)*D47*C68+(B12-C47)*C68*D48,IF(AND(B12&gt;C48,B12&lt;=#REF!),C47*C68*D47+(C48-C47)*C68*D48+(B12 -C48)*C68*#REF!,IF(AND(B12&gt;#REF!,B12&lt;=C49),C47*C68*D47+(C48-C47)*C68*D48+(#REF!-C48)*C68*#REF!+(B12 -#REF!)*C68*D49,IF(AND(B12&gt;C49,B12&lt;=C50),C47*C68*D47+(C48-C47)*C68*D48+(#REF!-C48)*C68*#REF!+(C49-#REF!)*C68*D49+(B12 -C49)*C68*D50,IF(AND(B12&gt;C50,B12&lt;=C51),C47*C68*D47+(C48-C47)*C68*D48+(#REF!-C48)*C68*#REF!+(C49-#REF!)*C68*D49+(C50-C49)*C68*D50+(B12 -C50)*C68*D51,IF(AND(B12&gt;C51,B12&lt;=C52),C47*C68*D47+(C48-C47)*C68*D48+(#REF!-C48)*C68*#REF!+(C49-#REF!)*C68*D49+(C50-C49)*C68*D50+(C51-C50)*C68*D51+(B12-C51)*C68*D52,IF(AND(B12&gt;C52,B12&lt;=C53),C47*C68*D47+(C48-C47)*C68*D48+(#REF!-C48)*C68*#REF!+(C49-#REF!)*C68*D49+(C50-C49)*C68*D50+(C51-C50)*C68*D51+(C50-C51)*C68*D52+(B12-C52)*C68*D53,0)))))))),0.5)</f>
        <v>7</v>
      </c>
      <c r="E12" s="44">
        <f>MROUND(C12-C8,0.5)</f>
        <v>4.5</v>
      </c>
      <c r="F12" s="44">
        <f>MROUND(C12-C9,0.5)</f>
        <v>2.5</v>
      </c>
      <c r="G12" s="44">
        <f>MROUND(C12-C10,0.5)</f>
        <v>2</v>
      </c>
      <c r="H12" s="44">
        <f>IF(MROUND(C12-C11,0.5)=0,0.5,MROUND(C12-C11,0.5))</f>
        <v>1</v>
      </c>
      <c r="I12" s="45"/>
      <c r="J12" s="50">
        <f>I13</f>
        <v>1.5</v>
      </c>
    </row>
    <row r="13" spans="1:10" ht="17.399999999999999" thickBot="1" x14ac:dyDescent="0.45">
      <c r="A13" s="27" t="s">
        <v>33</v>
      </c>
      <c r="B13" s="29">
        <v>24</v>
      </c>
      <c r="C13" s="63">
        <f>IF(B13&lt;=C47,B13*C68*D47,IF(AND(B13&gt;C47,B13&lt;=C48),(C47-B47)*D47*C68+(B13-C47)*C68*D48,IF(AND(B13&gt;C48,B13&lt;=#REF!),C47*C68*D47+(C48-C47)*C68*D48+(B13 -C48)*C68*#REF!,IF(AND(B13&gt;#REF!,B13&lt;=C49),C47*C68*D47+(C48-C47)*C68*D48+(#REF!-C48)*C68*#REF!+(B13 -#REF!)*C68*D49,IF(AND(B13&gt;C49,B13&lt;=C50),C47*C68*D47+(C48-C47)*C68*D48+(#REF!-C48)*C68*#REF!+(C49-#REF!)*C68*D49+(B13 -C49)*C68*D50,IF(AND(B13&gt;C50,B13&lt;=C51),C47*C68*D47+(C48-C47)*C68*D48+(#REF!-C48)*C68*#REF!+(C49-#REF!)*C68*D49+(C50-C49)*C68*D50+(B13 -C50)*C68*D51,IF(AND(B13&gt;C51,B13&lt;=C52),C47*C68*D47+(C48-C47)*C68*D48+(#REF!-C48)*C68*#REF!+(C49-#REF!)*C68*D49+(C50-C49)*C68*D50+(C51-C50)*C68*D51+(B13-C51)*C68*D52,IF(AND(B13&gt;C52,B13&lt;=C53),C47*C68*D47+(C48-C47)*C68*D48+(#REF!-C48)*C68*#REF!+(C49-#REF!)*C68*D49+(C50-C49)*C68*D50+(C51-C50)*C68*D51+(C50-C51)*C68*D52+(B13-C52)*C68*D53,0))))))))</f>
        <v>8.64</v>
      </c>
      <c r="D13" s="51">
        <f>MROUND(IF(B13&lt;=C47,B13*C68*D47,IF(AND(B13&gt;C47,B13&lt;=C48),(C47-B47)*D47*C68+(B13-C47)*C68*D48,IF(AND(B13&gt;C48,B13&lt;=#REF!),C47*C68*D47+(C48-C47)*C68*D48+(B13 -C48)*C68*#REF!,IF(AND(B13&gt;#REF!,B13&lt;=C49),C47*C68*D47+(C48-C47)*C68*D48+(#REF!-C48)*C68*#REF!+(B13 -#REF!)*C68*D49,IF(AND(B13&gt;C49,B13&lt;=C50),C47*C68*D47+(C48-C47)*C68*D48+(#REF!-C48)*C68*#REF!+(C49-#REF!)*C68*D49+(B13 -C49)*C68*D50,IF(AND(B13&gt;C50,B13&lt;=C51),C47*C68*D47+(C48-C47)*C68*D48+(#REF!-C48)*C68*#REF!+(C49-#REF!)*C68*D49+(C50-C49)*C68*D50+(B13 -C50)*C68*D51,IF(AND(B13&gt;C51,B13&lt;=C52),C47*C68*D47+(C48-C47)*C68*D48+(#REF!-C48)*C68*#REF!+(C49-#REF!)*C68*D49+(C50-C49)*C68*D50+(C51-C50)*C68*D51+(B13-C51)*C68*D52,IF(AND(B13&gt;C52,B13&lt;=C53),C47*C68*D47+(C48-C47)*C68*D48+(#REF!-C48)*C68*#REF!+(C49-#REF!)*C68*D49+(C50-C49)*C68*D50+(C51-C50)*C68*D51+(C50-C51)*C68*D52+(B13-C52)*C68*D53,0)))))))),0.5)</f>
        <v>8.5</v>
      </c>
      <c r="E13" s="51">
        <f>MROUND(C13-C8,0.5)</f>
        <v>6</v>
      </c>
      <c r="F13" s="51">
        <f>MROUND(C13-C9,0.5)</f>
        <v>4.5</v>
      </c>
      <c r="G13" s="59">
        <f>MROUND(C13-C10,0.5)</f>
        <v>4</v>
      </c>
      <c r="H13" s="59">
        <f>MROUND(C13-C11,0.5)</f>
        <v>2.5</v>
      </c>
      <c r="I13" s="51">
        <f>IF(MROUND(C13-C12,0.5)=0,0.5,MROUND(C13-C12,0.5))</f>
        <v>1.5</v>
      </c>
      <c r="J13" s="60"/>
    </row>
    <row r="14" spans="1:10" ht="13.5" customHeight="1" thickBot="1" x14ac:dyDescent="0.35"/>
    <row r="15" spans="1:10" hidden="1" x14ac:dyDescent="0.3"/>
    <row r="16" spans="1:10" hidden="1" x14ac:dyDescent="0.3"/>
    <row r="17" hidden="1" x14ac:dyDescent="0.3"/>
    <row r="18" ht="10.5" hidden="1" customHeight="1" x14ac:dyDescent="0.3"/>
    <row r="19" hidden="1" x14ac:dyDescent="0.3"/>
    <row r="20" hidden="1" x14ac:dyDescent="0.3"/>
    <row r="21" hidden="1" x14ac:dyDescent="0.3"/>
    <row r="22" hidden="1" x14ac:dyDescent="0.3"/>
    <row r="23" hidden="1" x14ac:dyDescent="0.3"/>
    <row r="24" hidden="1" x14ac:dyDescent="0.3"/>
    <row r="25" hidden="1" x14ac:dyDescent="0.3"/>
    <row r="26" hidden="1" x14ac:dyDescent="0.3"/>
    <row r="27" hidden="1" x14ac:dyDescent="0.3"/>
    <row r="28" hidden="1" x14ac:dyDescent="0.3"/>
    <row r="29" hidden="1" x14ac:dyDescent="0.3"/>
    <row r="30" hidden="1" x14ac:dyDescent="0.3"/>
    <row r="31" hidden="1" x14ac:dyDescent="0.3"/>
    <row r="32" hidden="1" x14ac:dyDescent="0.3"/>
    <row r="33" spans="1:9" ht="12" hidden="1" customHeight="1" x14ac:dyDescent="0.3"/>
    <row r="34" spans="1:9" hidden="1" x14ac:dyDescent="0.3"/>
    <row r="35" spans="1:9" hidden="1" x14ac:dyDescent="0.3"/>
    <row r="36" spans="1:9" hidden="1" x14ac:dyDescent="0.3"/>
    <row r="37" spans="1:9" ht="16.8" hidden="1" x14ac:dyDescent="0.3">
      <c r="A37" s="1"/>
      <c r="B37" s="2"/>
      <c r="C37" s="2"/>
      <c r="D37" s="2"/>
      <c r="E37" s="2"/>
      <c r="F37" s="2"/>
      <c r="G37" s="2"/>
      <c r="H37" s="2"/>
      <c r="I37" s="2"/>
    </row>
    <row r="38" spans="1:9" ht="16.8" hidden="1" x14ac:dyDescent="0.3">
      <c r="A38" s="1"/>
      <c r="B38" s="2"/>
      <c r="C38" s="2"/>
      <c r="D38" s="2"/>
      <c r="E38" s="2"/>
      <c r="F38" s="2"/>
      <c r="G38" s="2"/>
      <c r="H38" s="2"/>
      <c r="I38" s="2"/>
    </row>
    <row r="39" spans="1:9" ht="16.8" hidden="1" x14ac:dyDescent="0.3">
      <c r="A39" s="1"/>
      <c r="B39" s="2"/>
      <c r="C39" s="2"/>
      <c r="D39" s="2"/>
      <c r="E39" s="2"/>
      <c r="F39" s="2"/>
      <c r="G39" s="2"/>
      <c r="H39" s="2"/>
      <c r="I39" s="2"/>
    </row>
    <row r="40" spans="1:9" ht="16.8" hidden="1" x14ac:dyDescent="0.3">
      <c r="A40" s="1"/>
      <c r="B40" s="2"/>
      <c r="C40" s="2"/>
      <c r="D40" s="2"/>
      <c r="E40" s="2"/>
      <c r="F40" s="2"/>
      <c r="G40" s="2"/>
      <c r="H40" s="2"/>
      <c r="I40" s="2"/>
    </row>
    <row r="41" spans="1:9" ht="16.8" hidden="1" x14ac:dyDescent="0.3">
      <c r="A41" s="1"/>
      <c r="B41" s="2"/>
      <c r="C41" s="2"/>
      <c r="D41" s="2"/>
      <c r="E41" s="2"/>
      <c r="F41" s="2"/>
      <c r="G41" s="2"/>
      <c r="H41" s="2"/>
      <c r="I41" s="2"/>
    </row>
    <row r="42" spans="1:9" ht="16.8" hidden="1" x14ac:dyDescent="0.3">
      <c r="A42" s="1"/>
      <c r="B42" s="2"/>
      <c r="C42" s="2"/>
      <c r="D42" s="2"/>
      <c r="E42" s="2"/>
      <c r="F42" s="2"/>
      <c r="G42" s="2"/>
      <c r="H42" s="2"/>
      <c r="I42" s="2"/>
    </row>
    <row r="43" spans="1:9" ht="16.8" hidden="1" x14ac:dyDescent="0.3">
      <c r="A43" s="1"/>
      <c r="B43" s="2"/>
      <c r="C43" s="2"/>
      <c r="D43" s="2"/>
      <c r="E43" s="2"/>
      <c r="F43" s="2"/>
      <c r="G43" s="2"/>
      <c r="H43" s="2"/>
      <c r="I43" s="2"/>
    </row>
    <row r="44" spans="1:9" ht="16.8" hidden="1" x14ac:dyDescent="0.3">
      <c r="A44" s="1"/>
      <c r="B44" s="2"/>
      <c r="C44" s="2"/>
      <c r="D44" s="2"/>
      <c r="E44" s="2"/>
      <c r="F44" s="2"/>
      <c r="G44" s="2"/>
      <c r="H44" s="2"/>
      <c r="I44" s="2"/>
    </row>
    <row r="45" spans="1:9" ht="16.8" hidden="1" x14ac:dyDescent="0.3">
      <c r="A45" s="1"/>
      <c r="B45" s="2"/>
      <c r="C45" s="2"/>
      <c r="D45" s="2"/>
      <c r="E45" s="2"/>
      <c r="F45" s="2"/>
      <c r="G45" s="2"/>
      <c r="H45" s="2"/>
      <c r="I45" s="2"/>
    </row>
    <row r="46" spans="1:9" ht="67.8" thickBot="1" x14ac:dyDescent="0.35">
      <c r="A46" s="14" t="s">
        <v>8</v>
      </c>
      <c r="B46" s="14" t="s">
        <v>9</v>
      </c>
      <c r="C46" s="14" t="s">
        <v>3</v>
      </c>
      <c r="D46" s="14" t="s">
        <v>4</v>
      </c>
      <c r="E46" s="13" t="s">
        <v>39</v>
      </c>
      <c r="F46" s="2"/>
      <c r="G46" s="2"/>
      <c r="H46" s="2"/>
      <c r="I46" s="2"/>
    </row>
    <row r="47" spans="1:9" ht="17.399999999999999" thickBot="1" x14ac:dyDescent="0.35">
      <c r="A47" s="4">
        <v>1</v>
      </c>
      <c r="B47" s="5">
        <v>0</v>
      </c>
      <c r="C47" s="5">
        <v>12</v>
      </c>
      <c r="D47" s="5">
        <v>1.2</v>
      </c>
      <c r="E47" s="5">
        <v>0.43</v>
      </c>
      <c r="F47" s="2"/>
      <c r="G47" s="2"/>
      <c r="H47" s="2"/>
      <c r="I47" s="2"/>
    </row>
    <row r="48" spans="1:9" ht="17.399999999999999" thickBot="1" x14ac:dyDescent="0.35">
      <c r="A48" s="14">
        <v>2</v>
      </c>
      <c r="B48" s="13">
        <v>12.01</v>
      </c>
      <c r="C48" s="13">
        <v>24</v>
      </c>
      <c r="D48" s="13">
        <v>0.8</v>
      </c>
      <c r="E48" s="13">
        <v>0.28999999999999998</v>
      </c>
      <c r="F48" s="2"/>
      <c r="G48" s="2"/>
      <c r="H48" s="2"/>
      <c r="I48" s="2"/>
    </row>
    <row r="49" spans="1:9" ht="12.75" customHeight="1" x14ac:dyDescent="0.3">
      <c r="A49" s="3"/>
      <c r="B49" s="2"/>
      <c r="C49" s="2"/>
      <c r="D49" s="2"/>
      <c r="E49" s="2"/>
      <c r="F49" s="2"/>
      <c r="G49" s="2"/>
      <c r="H49" s="2"/>
      <c r="I49" s="2"/>
    </row>
    <row r="50" spans="1:9" ht="16.8" hidden="1" x14ac:dyDescent="0.3">
      <c r="A50" s="3"/>
      <c r="B50" s="2"/>
      <c r="C50" s="2"/>
      <c r="D50" s="2"/>
      <c r="E50" s="2"/>
      <c r="F50" s="2"/>
      <c r="G50" s="2"/>
      <c r="H50" s="2"/>
      <c r="I50" s="2"/>
    </row>
    <row r="51" spans="1:9" ht="16.8" hidden="1" x14ac:dyDescent="0.3">
      <c r="A51" s="3"/>
      <c r="B51" s="2"/>
      <c r="C51" s="2"/>
      <c r="D51" s="2"/>
      <c r="E51" s="2"/>
      <c r="F51" s="2"/>
      <c r="G51" s="2"/>
      <c r="H51" s="2"/>
      <c r="I51" s="2"/>
    </row>
    <row r="52" spans="1:9" ht="16.8" hidden="1" x14ac:dyDescent="0.3">
      <c r="A52" s="3"/>
      <c r="B52" s="2"/>
      <c r="C52" s="2"/>
      <c r="D52" s="2"/>
      <c r="E52" s="2"/>
      <c r="F52" s="2"/>
      <c r="G52" s="2"/>
      <c r="H52" s="2"/>
      <c r="I52" s="2"/>
    </row>
    <row r="53" spans="1:9" ht="16.8" hidden="1" x14ac:dyDescent="0.3">
      <c r="A53" s="3"/>
      <c r="B53" s="2"/>
      <c r="C53" s="2"/>
      <c r="D53" s="2"/>
      <c r="E53" s="2"/>
      <c r="F53" s="2"/>
      <c r="G53" s="2"/>
      <c r="H53" s="2"/>
      <c r="I53" s="2"/>
    </row>
    <row r="54" spans="1:9" ht="16.8" hidden="1" x14ac:dyDescent="0.3">
      <c r="A54" s="3"/>
      <c r="B54" s="2"/>
      <c r="C54" s="2"/>
      <c r="D54" s="2"/>
      <c r="E54" s="2"/>
      <c r="F54" s="2"/>
      <c r="G54" s="2"/>
      <c r="H54" s="2"/>
      <c r="I54" s="2"/>
    </row>
    <row r="55" spans="1:9" ht="16.8" hidden="1" x14ac:dyDescent="0.3">
      <c r="A55" s="3"/>
      <c r="B55" s="2"/>
      <c r="C55" s="2"/>
      <c r="D55" s="2"/>
      <c r="E55" s="2"/>
      <c r="F55" s="2"/>
      <c r="G55" s="2"/>
      <c r="H55" s="2"/>
      <c r="I55" s="2"/>
    </row>
    <row r="56" spans="1:9" ht="16.8" hidden="1" x14ac:dyDescent="0.3">
      <c r="A56" s="3"/>
      <c r="B56" s="2"/>
      <c r="C56" s="2"/>
      <c r="D56" s="2"/>
      <c r="E56" s="2"/>
      <c r="F56" s="2"/>
      <c r="G56" s="2"/>
      <c r="H56" s="2"/>
      <c r="I56" s="2"/>
    </row>
    <row r="57" spans="1:9" ht="16.8" hidden="1" x14ac:dyDescent="0.3">
      <c r="A57" s="3"/>
      <c r="B57" s="2"/>
      <c r="C57" s="2"/>
      <c r="D57" s="2"/>
      <c r="E57" s="2"/>
      <c r="F57" s="2"/>
      <c r="G57" s="2"/>
      <c r="H57" s="2"/>
      <c r="I57" s="2"/>
    </row>
    <row r="58" spans="1:9" ht="16.8" hidden="1" x14ac:dyDescent="0.3">
      <c r="A58" s="3"/>
      <c r="B58" s="2"/>
      <c r="C58" s="2"/>
      <c r="D58" s="2"/>
      <c r="E58" s="2"/>
      <c r="F58" s="2"/>
      <c r="G58" s="2"/>
      <c r="H58" s="2"/>
      <c r="I58" s="2"/>
    </row>
    <row r="59" spans="1:9" ht="16.8" hidden="1" x14ac:dyDescent="0.3">
      <c r="A59" s="3"/>
      <c r="B59" s="2"/>
      <c r="C59" s="2"/>
      <c r="D59" s="2"/>
      <c r="E59" s="2"/>
      <c r="F59" s="2"/>
      <c r="G59" s="2"/>
      <c r="H59" s="2"/>
      <c r="I59" s="2"/>
    </row>
    <row r="60" spans="1:9" ht="16.8" hidden="1" x14ac:dyDescent="0.3">
      <c r="A60" s="3"/>
      <c r="B60" s="2"/>
      <c r="C60" s="2"/>
      <c r="D60" s="2"/>
      <c r="E60" s="2"/>
      <c r="F60" s="2"/>
      <c r="G60" s="2"/>
      <c r="H60" s="2"/>
      <c r="I60" s="2"/>
    </row>
    <row r="61" spans="1:9" ht="16.8" hidden="1" x14ac:dyDescent="0.3">
      <c r="A61" s="3"/>
      <c r="B61" s="2"/>
      <c r="C61" s="2"/>
      <c r="D61" s="2"/>
      <c r="E61" s="2"/>
      <c r="F61" s="2"/>
      <c r="G61" s="2"/>
      <c r="H61" s="2"/>
      <c r="I61" s="2"/>
    </row>
    <row r="62" spans="1:9" ht="16.8" hidden="1" x14ac:dyDescent="0.3">
      <c r="A62" s="3"/>
      <c r="B62" s="2"/>
      <c r="C62" s="2"/>
      <c r="D62" s="2"/>
      <c r="E62" s="2"/>
      <c r="F62" s="2"/>
      <c r="G62" s="2"/>
      <c r="H62" s="2"/>
      <c r="I62" s="2"/>
    </row>
    <row r="63" spans="1:9" ht="16.8" hidden="1" x14ac:dyDescent="0.3">
      <c r="A63" s="3"/>
      <c r="B63" s="2"/>
      <c r="C63" s="2"/>
      <c r="D63" s="2"/>
      <c r="E63" s="2"/>
      <c r="F63" s="2"/>
      <c r="G63" s="2"/>
      <c r="H63" s="2"/>
      <c r="I63" s="2"/>
    </row>
    <row r="64" spans="1:9" ht="16.8" hidden="1" x14ac:dyDescent="0.3">
      <c r="A64" s="3"/>
      <c r="B64" s="2"/>
      <c r="C64" s="2"/>
      <c r="D64" s="2"/>
      <c r="E64" s="2"/>
      <c r="F64" s="2"/>
      <c r="G64" s="2"/>
      <c r="H64" s="2"/>
      <c r="I64" s="2"/>
    </row>
    <row r="65" spans="1:9" ht="0.75" customHeight="1" x14ac:dyDescent="0.3">
      <c r="A65" s="3"/>
      <c r="B65" s="2"/>
      <c r="C65" s="2"/>
      <c r="D65" s="2"/>
      <c r="E65" s="2"/>
      <c r="F65" s="2"/>
      <c r="G65" s="2"/>
      <c r="H65" s="2"/>
      <c r="I65" s="2"/>
    </row>
    <row r="66" spans="1:9" ht="16.8" x14ac:dyDescent="0.4">
      <c r="A66" s="10" t="s">
        <v>34</v>
      </c>
      <c r="B66" s="2"/>
      <c r="C66" s="65">
        <v>0.3</v>
      </c>
      <c r="D66" s="7" t="s">
        <v>5</v>
      </c>
      <c r="E66" s="2"/>
      <c r="F66" s="2"/>
      <c r="G66" s="2"/>
      <c r="H66" s="2"/>
      <c r="I66" s="2"/>
    </row>
    <row r="67" spans="1:9" ht="16.8" x14ac:dyDescent="0.4">
      <c r="A67" s="3" t="s">
        <v>6</v>
      </c>
      <c r="B67" s="2"/>
      <c r="C67" s="8">
        <f>ROUND(C66*0.19,2)</f>
        <v>0.06</v>
      </c>
      <c r="D67" s="7" t="s">
        <v>5</v>
      </c>
      <c r="E67" s="2"/>
      <c r="F67" s="2"/>
      <c r="G67" s="2"/>
      <c r="H67" s="2"/>
      <c r="I67" s="2"/>
    </row>
    <row r="68" spans="1:9" ht="16.8" x14ac:dyDescent="0.4">
      <c r="A68" s="3" t="s">
        <v>7</v>
      </c>
      <c r="B68" s="2"/>
      <c r="C68" s="8">
        <f>C66+C67</f>
        <v>0.36</v>
      </c>
      <c r="D68" s="7" t="s">
        <v>5</v>
      </c>
      <c r="E68" s="2"/>
      <c r="F68" s="2"/>
      <c r="G68" s="2"/>
      <c r="H68" s="2"/>
      <c r="I68" s="2"/>
    </row>
    <row r="69" spans="1:9" x14ac:dyDescent="0.3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3">
      <c r="A70" s="2"/>
      <c r="B70" s="2"/>
      <c r="C70" s="72">
        <v>36</v>
      </c>
      <c r="D70" s="2"/>
      <c r="E70" s="2"/>
      <c r="F70" s="2"/>
      <c r="G70" s="2"/>
      <c r="H70" s="2"/>
      <c r="I70" s="2"/>
    </row>
  </sheetData>
  <mergeCells count="2">
    <mergeCell ref="A1:I1"/>
    <mergeCell ref="A5:J5"/>
  </mergeCells>
  <pageMargins left="0.95" right="0.45" top="0.5" bottom="0.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42086-A7B0-4B3F-BECA-C6A1F617E863}">
  <dimension ref="A1:H75"/>
  <sheetViews>
    <sheetView tabSelected="1" zoomScaleNormal="100" workbookViewId="0">
      <selection activeCell="I76" sqref="I76"/>
    </sheetView>
  </sheetViews>
  <sheetFormatPr defaultRowHeight="14.4" x14ac:dyDescent="0.3"/>
  <cols>
    <col min="1" max="1" width="43.6640625" customWidth="1"/>
    <col min="2" max="2" width="13.44140625" bestFit="1" customWidth="1"/>
    <col min="3" max="3" width="13.5546875" customWidth="1"/>
    <col min="4" max="4" width="12.33203125" customWidth="1"/>
    <col min="5" max="5" width="13.33203125" customWidth="1"/>
    <col min="6" max="6" width="13" customWidth="1"/>
    <col min="7" max="8" width="7.6640625" customWidth="1"/>
  </cols>
  <sheetData>
    <row r="1" spans="1:8" ht="16.8" x14ac:dyDescent="0.3">
      <c r="A1" s="66" t="s">
        <v>37</v>
      </c>
      <c r="B1" s="66"/>
      <c r="C1" s="66"/>
      <c r="D1" s="66"/>
      <c r="E1" s="66"/>
      <c r="F1" s="66"/>
      <c r="G1" s="66"/>
      <c r="H1" s="66"/>
    </row>
    <row r="2" spans="1:8" ht="16.8" x14ac:dyDescent="0.3">
      <c r="A2" s="1"/>
      <c r="B2" s="2"/>
      <c r="C2" s="2"/>
      <c r="D2" s="2"/>
      <c r="E2" s="2"/>
      <c r="F2" s="2"/>
      <c r="G2" s="2"/>
      <c r="H2" s="2"/>
    </row>
    <row r="3" spans="1:8" ht="16.8" x14ac:dyDescent="0.3">
      <c r="A3" s="3" t="s">
        <v>38</v>
      </c>
      <c r="B3" s="2"/>
      <c r="C3" s="2"/>
      <c r="D3" s="2"/>
      <c r="E3" s="2"/>
      <c r="F3" s="2"/>
      <c r="G3" s="2"/>
      <c r="H3" s="2"/>
    </row>
    <row r="4" spans="1:8" ht="17.399999999999999" thickBot="1" x14ac:dyDescent="0.35">
      <c r="A4" s="10" t="s">
        <v>14</v>
      </c>
      <c r="B4" s="2"/>
      <c r="C4" s="2"/>
      <c r="D4" s="2"/>
      <c r="E4" s="2"/>
      <c r="F4" s="2"/>
      <c r="G4" s="2"/>
      <c r="H4" s="2"/>
    </row>
    <row r="5" spans="1:8" ht="17.399999999999999" thickBot="1" x14ac:dyDescent="0.35">
      <c r="A5" s="67" t="s">
        <v>0</v>
      </c>
      <c r="B5" s="68"/>
      <c r="C5" s="68"/>
      <c r="D5" s="68"/>
      <c r="E5" s="68"/>
      <c r="F5" s="69"/>
      <c r="G5" s="8"/>
      <c r="H5" s="8"/>
    </row>
    <row r="6" spans="1:8" ht="64.2" thickBot="1" x14ac:dyDescent="0.35">
      <c r="A6" s="56" t="s">
        <v>2</v>
      </c>
      <c r="B6" s="57" t="s">
        <v>1</v>
      </c>
      <c r="C6" s="57" t="s">
        <v>40</v>
      </c>
      <c r="D6" s="57" t="s">
        <v>11</v>
      </c>
      <c r="E6" s="58" t="s">
        <v>15</v>
      </c>
      <c r="F6" s="58" t="s">
        <v>16</v>
      </c>
      <c r="G6" s="32"/>
      <c r="H6" s="16"/>
    </row>
    <row r="7" spans="1:8" ht="16.8" x14ac:dyDescent="0.3">
      <c r="A7" s="11" t="s">
        <v>10</v>
      </c>
      <c r="B7" s="12">
        <v>0</v>
      </c>
      <c r="C7" s="61"/>
      <c r="D7" s="47"/>
      <c r="E7" s="48">
        <f>D8</f>
        <v>8</v>
      </c>
      <c r="F7" s="49">
        <f>D9</f>
        <v>11</v>
      </c>
      <c r="G7" s="8"/>
      <c r="H7" s="8"/>
    </row>
    <row r="8" spans="1:8" ht="16.8" x14ac:dyDescent="0.3">
      <c r="A8" s="19" t="s">
        <v>31</v>
      </c>
      <c r="B8" s="20">
        <v>20</v>
      </c>
      <c r="C8" s="62">
        <f>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</f>
        <v>7.92</v>
      </c>
      <c r="D8" s="44">
        <f>MROUND(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,0.5)</f>
        <v>8</v>
      </c>
      <c r="E8" s="45"/>
      <c r="F8" s="50">
        <f>E9</f>
        <v>3</v>
      </c>
      <c r="G8" s="8"/>
      <c r="H8" s="8"/>
    </row>
    <row r="9" spans="1:8" ht="17.399999999999999" thickBot="1" x14ac:dyDescent="0.35">
      <c r="A9" s="30" t="s">
        <v>35</v>
      </c>
      <c r="B9" s="15">
        <v>31</v>
      </c>
      <c r="C9" s="63">
        <f>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</f>
        <v>11.087999999999999</v>
      </c>
      <c r="D9" s="51">
        <f>MROUND(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,0.5)</f>
        <v>11</v>
      </c>
      <c r="E9" s="51">
        <f>IF(MROUND(C9-C8,0.5)=0,0.5,MROUND(C9-C8,0.5))</f>
        <v>3</v>
      </c>
      <c r="F9" s="60"/>
      <c r="G9" s="8"/>
      <c r="H9" s="8"/>
    </row>
    <row r="11" spans="1:8" ht="12.75" customHeight="1" x14ac:dyDescent="0.3"/>
    <row r="12" spans="1:8" hidden="1" x14ac:dyDescent="0.3"/>
    <row r="13" spans="1:8" hidden="1" x14ac:dyDescent="0.3"/>
    <row r="14" spans="1:8" hidden="1" x14ac:dyDescent="0.3"/>
    <row r="15" spans="1:8" hidden="1" x14ac:dyDescent="0.3"/>
    <row r="16" spans="1:8" hidden="1" x14ac:dyDescent="0.3"/>
    <row r="17" hidden="1" x14ac:dyDescent="0.3"/>
    <row r="18" hidden="1" x14ac:dyDescent="0.3"/>
    <row r="19" hidden="1" x14ac:dyDescent="0.3"/>
    <row r="20" hidden="1" x14ac:dyDescent="0.3"/>
    <row r="21" hidden="1" x14ac:dyDescent="0.3"/>
    <row r="22" hidden="1" x14ac:dyDescent="0.3"/>
    <row r="23" hidden="1" x14ac:dyDescent="0.3"/>
    <row r="24" ht="9.75" hidden="1" customHeight="1" x14ac:dyDescent="0.3"/>
    <row r="25" hidden="1" x14ac:dyDescent="0.3"/>
    <row r="26" hidden="1" x14ac:dyDescent="0.3"/>
    <row r="27" hidden="1" x14ac:dyDescent="0.3"/>
    <row r="28" hidden="1" x14ac:dyDescent="0.3"/>
    <row r="29" hidden="1" x14ac:dyDescent="0.3"/>
    <row r="30" hidden="1" x14ac:dyDescent="0.3"/>
    <row r="31" hidden="1" x14ac:dyDescent="0.3"/>
    <row r="32" hidden="1" x14ac:dyDescent="0.3"/>
    <row r="33" spans="1:8" hidden="1" x14ac:dyDescent="0.3"/>
    <row r="34" spans="1:8" hidden="1" x14ac:dyDescent="0.3"/>
    <row r="35" spans="1:8" hidden="1" x14ac:dyDescent="0.3"/>
    <row r="36" spans="1:8" hidden="1" x14ac:dyDescent="0.3"/>
    <row r="37" spans="1:8" ht="16.8" hidden="1" x14ac:dyDescent="0.3">
      <c r="A37" s="1"/>
      <c r="B37" s="2"/>
      <c r="C37" s="2"/>
      <c r="D37" s="2"/>
      <c r="E37" s="2"/>
      <c r="F37" s="2"/>
      <c r="G37" s="2"/>
      <c r="H37" s="2"/>
    </row>
    <row r="38" spans="1:8" ht="16.8" hidden="1" x14ac:dyDescent="0.3">
      <c r="A38" s="1"/>
      <c r="B38" s="2"/>
      <c r="C38" s="2"/>
      <c r="D38" s="2"/>
      <c r="E38" s="2"/>
      <c r="F38" s="2"/>
      <c r="G38" s="2"/>
      <c r="H38" s="2"/>
    </row>
    <row r="39" spans="1:8" ht="16.8" hidden="1" x14ac:dyDescent="0.3">
      <c r="A39" s="1"/>
      <c r="B39" s="2"/>
      <c r="C39" s="2"/>
      <c r="D39" s="2"/>
      <c r="E39" s="2"/>
      <c r="F39" s="2"/>
      <c r="G39" s="2"/>
      <c r="H39" s="2"/>
    </row>
    <row r="40" spans="1:8" ht="16.8" hidden="1" x14ac:dyDescent="0.3">
      <c r="A40" s="1"/>
      <c r="B40" s="2"/>
      <c r="C40" s="2"/>
      <c r="D40" s="2"/>
      <c r="E40" s="2"/>
      <c r="F40" s="2"/>
      <c r="G40" s="2"/>
      <c r="H40" s="2"/>
    </row>
    <row r="41" spans="1:8" ht="16.8" hidden="1" x14ac:dyDescent="0.3">
      <c r="A41" s="1"/>
      <c r="B41" s="2"/>
      <c r="C41" s="2"/>
      <c r="D41" s="2"/>
      <c r="E41" s="2"/>
      <c r="F41" s="2"/>
      <c r="G41" s="2"/>
      <c r="H41" s="2"/>
    </row>
    <row r="42" spans="1:8" ht="16.8" hidden="1" x14ac:dyDescent="0.3">
      <c r="A42" s="1"/>
      <c r="B42" s="2"/>
      <c r="C42" s="2"/>
      <c r="D42" s="2"/>
      <c r="E42" s="2"/>
      <c r="F42" s="2"/>
      <c r="G42" s="2"/>
      <c r="H42" s="2"/>
    </row>
    <row r="43" spans="1:8" ht="16.8" hidden="1" x14ac:dyDescent="0.3">
      <c r="A43" s="1"/>
      <c r="B43" s="2"/>
      <c r="C43" s="2"/>
      <c r="D43" s="2"/>
      <c r="E43" s="2"/>
      <c r="F43" s="2"/>
      <c r="G43" s="2"/>
      <c r="H43" s="2"/>
    </row>
    <row r="44" spans="1:8" ht="16.8" hidden="1" x14ac:dyDescent="0.3">
      <c r="A44" s="1"/>
      <c r="B44" s="2"/>
      <c r="C44" s="2"/>
      <c r="D44" s="2"/>
      <c r="E44" s="2"/>
      <c r="F44" s="2"/>
      <c r="G44" s="2"/>
      <c r="H44" s="2"/>
    </row>
    <row r="45" spans="1:8" ht="16.8" hidden="1" x14ac:dyDescent="0.3">
      <c r="A45" s="1"/>
      <c r="B45" s="2"/>
      <c r="C45" s="2"/>
      <c r="D45" s="2"/>
      <c r="E45" s="2"/>
      <c r="F45" s="2"/>
      <c r="G45" s="2"/>
      <c r="H45" s="2"/>
    </row>
    <row r="46" spans="1:8" ht="16.8" x14ac:dyDescent="0.3">
      <c r="A46" s="1"/>
      <c r="B46" s="2"/>
      <c r="C46" s="2"/>
      <c r="D46" s="2"/>
      <c r="E46" s="2"/>
      <c r="F46" s="2"/>
      <c r="G46" s="2"/>
      <c r="H46" s="2"/>
    </row>
    <row r="47" spans="1:8" ht="17.399999999999999" thickBot="1" x14ac:dyDescent="0.35">
      <c r="A47" s="1"/>
      <c r="B47" s="2"/>
      <c r="C47" s="2"/>
      <c r="D47" s="2"/>
      <c r="E47" s="2"/>
      <c r="F47" s="2"/>
      <c r="G47" s="2"/>
      <c r="H47" s="2"/>
    </row>
    <row r="48" spans="1:8" ht="67.8" thickBot="1" x14ac:dyDescent="0.35">
      <c r="A48" s="14" t="s">
        <v>8</v>
      </c>
      <c r="B48" s="14" t="s">
        <v>9</v>
      </c>
      <c r="C48" s="14" t="s">
        <v>3</v>
      </c>
      <c r="D48" s="14" t="s">
        <v>4</v>
      </c>
      <c r="E48" s="13" t="s">
        <v>39</v>
      </c>
      <c r="F48" s="2"/>
      <c r="G48" s="2"/>
      <c r="H48" s="2"/>
    </row>
    <row r="49" spans="1:8" ht="17.399999999999999" thickBot="1" x14ac:dyDescent="0.35">
      <c r="A49" s="4">
        <v>1</v>
      </c>
      <c r="B49" s="5">
        <v>0</v>
      </c>
      <c r="C49" s="5">
        <v>15</v>
      </c>
      <c r="D49" s="5">
        <v>1.2</v>
      </c>
      <c r="E49" s="5">
        <v>0.43</v>
      </c>
      <c r="F49" s="2"/>
      <c r="G49" s="2"/>
      <c r="H49" s="2"/>
    </row>
    <row r="50" spans="1:8" ht="17.399999999999999" thickBot="1" x14ac:dyDescent="0.35">
      <c r="A50" s="14">
        <v>2</v>
      </c>
      <c r="B50" s="13">
        <v>15.01</v>
      </c>
      <c r="C50" s="13">
        <v>31</v>
      </c>
      <c r="D50" s="13">
        <v>0.8</v>
      </c>
      <c r="E50" s="13">
        <v>0.28999999999999998</v>
      </c>
      <c r="F50" s="2"/>
      <c r="G50" s="2"/>
      <c r="H50" s="2"/>
    </row>
    <row r="51" spans="1:8" ht="16.8" x14ac:dyDescent="0.3">
      <c r="A51" s="3"/>
      <c r="B51" s="2"/>
      <c r="C51" s="2"/>
      <c r="D51" s="2"/>
      <c r="E51" s="2"/>
      <c r="F51" s="2"/>
      <c r="G51" s="2"/>
      <c r="H51" s="2"/>
    </row>
    <row r="52" spans="1:8" ht="11.25" customHeight="1" x14ac:dyDescent="0.3">
      <c r="A52" s="3"/>
      <c r="B52" s="2"/>
      <c r="C52" s="2"/>
      <c r="D52" s="2"/>
      <c r="E52" s="2"/>
      <c r="F52" s="2"/>
      <c r="G52" s="2"/>
      <c r="H52" s="2"/>
    </row>
    <row r="53" spans="1:8" ht="16.8" hidden="1" x14ac:dyDescent="0.3">
      <c r="A53" s="3"/>
      <c r="B53" s="2"/>
      <c r="C53" s="2"/>
      <c r="D53" s="2"/>
      <c r="E53" s="2"/>
      <c r="F53" s="2"/>
      <c r="G53" s="2"/>
      <c r="H53" s="2"/>
    </row>
    <row r="54" spans="1:8" ht="16.8" hidden="1" x14ac:dyDescent="0.3">
      <c r="A54" s="3"/>
      <c r="B54" s="2"/>
      <c r="C54" s="2"/>
      <c r="D54" s="2"/>
      <c r="E54" s="2"/>
      <c r="F54" s="2"/>
      <c r="G54" s="2"/>
      <c r="H54" s="2"/>
    </row>
    <row r="55" spans="1:8" ht="16.8" hidden="1" x14ac:dyDescent="0.3">
      <c r="A55" s="3"/>
      <c r="B55" s="2"/>
      <c r="C55" s="2"/>
      <c r="D55" s="2"/>
      <c r="E55" s="2"/>
      <c r="F55" s="2"/>
      <c r="G55" s="2"/>
      <c r="H55" s="2"/>
    </row>
    <row r="56" spans="1:8" ht="16.8" hidden="1" x14ac:dyDescent="0.3">
      <c r="A56" s="3"/>
      <c r="B56" s="2"/>
      <c r="C56" s="2"/>
      <c r="D56" s="2"/>
      <c r="E56" s="2"/>
      <c r="F56" s="2"/>
      <c r="G56" s="2"/>
      <c r="H56" s="2"/>
    </row>
    <row r="57" spans="1:8" ht="16.8" hidden="1" x14ac:dyDescent="0.3">
      <c r="A57" s="3"/>
      <c r="B57" s="2"/>
      <c r="C57" s="2"/>
      <c r="D57" s="2"/>
      <c r="E57" s="2"/>
      <c r="F57" s="2"/>
      <c r="G57" s="2"/>
      <c r="H57" s="2"/>
    </row>
    <row r="58" spans="1:8" ht="16.8" hidden="1" x14ac:dyDescent="0.3">
      <c r="A58" s="3"/>
      <c r="B58" s="2"/>
      <c r="C58" s="2"/>
      <c r="D58" s="2"/>
      <c r="E58" s="2"/>
      <c r="F58" s="2"/>
      <c r="G58" s="2"/>
      <c r="H58" s="2"/>
    </row>
    <row r="59" spans="1:8" ht="16.8" hidden="1" x14ac:dyDescent="0.3">
      <c r="A59" s="3"/>
      <c r="B59" s="2"/>
      <c r="C59" s="2"/>
      <c r="D59" s="2"/>
      <c r="E59" s="2"/>
      <c r="F59" s="2"/>
      <c r="G59" s="2"/>
      <c r="H59" s="2"/>
    </row>
    <row r="60" spans="1:8" ht="16.8" hidden="1" x14ac:dyDescent="0.3">
      <c r="A60" s="3"/>
      <c r="B60" s="2"/>
      <c r="C60" s="2"/>
      <c r="D60" s="2"/>
      <c r="E60" s="2"/>
      <c r="F60" s="2"/>
      <c r="G60" s="2"/>
      <c r="H60" s="2"/>
    </row>
    <row r="61" spans="1:8" ht="16.8" hidden="1" x14ac:dyDescent="0.3">
      <c r="A61" s="3"/>
      <c r="B61" s="2"/>
      <c r="C61" s="2"/>
      <c r="D61" s="2"/>
      <c r="E61" s="2"/>
      <c r="F61" s="2"/>
      <c r="G61" s="2"/>
      <c r="H61" s="2"/>
    </row>
    <row r="62" spans="1:8" ht="16.8" hidden="1" x14ac:dyDescent="0.3">
      <c r="A62" s="3"/>
      <c r="B62" s="2"/>
      <c r="C62" s="2"/>
      <c r="D62" s="2"/>
      <c r="E62" s="2"/>
      <c r="F62" s="2"/>
      <c r="G62" s="2"/>
      <c r="H62" s="2"/>
    </row>
    <row r="63" spans="1:8" ht="16.8" hidden="1" x14ac:dyDescent="0.3">
      <c r="A63" s="3"/>
      <c r="B63" s="2"/>
      <c r="C63" s="2"/>
      <c r="D63" s="2"/>
      <c r="E63" s="2"/>
      <c r="F63" s="2"/>
      <c r="G63" s="2"/>
      <c r="H63" s="2"/>
    </row>
    <row r="64" spans="1:8" ht="16.8" hidden="1" x14ac:dyDescent="0.3">
      <c r="A64" s="3"/>
      <c r="B64" s="2"/>
      <c r="C64" s="2"/>
      <c r="D64" s="2"/>
      <c r="E64" s="2"/>
      <c r="F64" s="2"/>
      <c r="G64" s="2"/>
      <c r="H64" s="2"/>
    </row>
    <row r="65" spans="1:8" ht="16.8" hidden="1" x14ac:dyDescent="0.3">
      <c r="A65" s="3"/>
      <c r="B65" s="2"/>
      <c r="C65" s="2"/>
      <c r="D65" s="2"/>
      <c r="E65" s="2"/>
      <c r="F65" s="2"/>
      <c r="G65" s="2"/>
      <c r="H65" s="2"/>
    </row>
    <row r="66" spans="1:8" ht="16.8" hidden="1" x14ac:dyDescent="0.3">
      <c r="A66" s="3"/>
      <c r="B66" s="2"/>
      <c r="C66" s="2"/>
      <c r="D66" s="2"/>
      <c r="E66" s="2"/>
      <c r="F66" s="2"/>
      <c r="G66" s="2"/>
      <c r="H66" s="2"/>
    </row>
    <row r="67" spans="1:8" ht="16.8" hidden="1" x14ac:dyDescent="0.3">
      <c r="A67" s="3"/>
      <c r="B67" s="2"/>
      <c r="C67" s="2"/>
      <c r="D67" s="2"/>
      <c r="E67" s="2"/>
      <c r="F67" s="2"/>
      <c r="G67" s="2"/>
      <c r="H67" s="2"/>
    </row>
    <row r="68" spans="1:8" ht="16.8" x14ac:dyDescent="0.3">
      <c r="A68" s="3"/>
      <c r="B68" s="2"/>
      <c r="C68" s="2"/>
      <c r="D68" s="2"/>
      <c r="E68" s="2"/>
      <c r="F68" s="2"/>
      <c r="G68" s="2"/>
      <c r="H68" s="2"/>
    </row>
    <row r="69" spans="1:8" ht="16.8" x14ac:dyDescent="0.4">
      <c r="A69" s="10" t="s">
        <v>36</v>
      </c>
      <c r="B69" s="2"/>
      <c r="C69" s="64">
        <v>0.3</v>
      </c>
      <c r="D69" s="7" t="s">
        <v>5</v>
      </c>
      <c r="E69" s="2"/>
      <c r="F69" s="2"/>
      <c r="G69" s="2"/>
      <c r="H69" s="2"/>
    </row>
    <row r="70" spans="1:8" ht="16.8" x14ac:dyDescent="0.4">
      <c r="A70" s="3" t="s">
        <v>6</v>
      </c>
      <c r="B70" s="2"/>
      <c r="C70" s="8">
        <f>ROUND(C69*0.19,2)</f>
        <v>0.06</v>
      </c>
      <c r="D70" s="7" t="s">
        <v>5</v>
      </c>
      <c r="E70" s="2"/>
      <c r="F70" s="2"/>
      <c r="G70" s="2"/>
      <c r="H70" s="2"/>
    </row>
    <row r="71" spans="1:8" ht="16.8" x14ac:dyDescent="0.4">
      <c r="A71" s="3" t="s">
        <v>7</v>
      </c>
      <c r="B71" s="2"/>
      <c r="C71" s="8">
        <f>C69+C70</f>
        <v>0.36</v>
      </c>
      <c r="D71" s="7" t="s">
        <v>5</v>
      </c>
      <c r="E71" s="2"/>
      <c r="F71" s="2"/>
      <c r="G71" s="2"/>
      <c r="H71" s="2"/>
    </row>
    <row r="72" spans="1:8" x14ac:dyDescent="0.3">
      <c r="A72" s="2"/>
      <c r="B72" s="2"/>
      <c r="C72" s="2"/>
      <c r="D72" s="2"/>
      <c r="E72" s="2"/>
      <c r="F72" s="2"/>
      <c r="G72" s="2"/>
      <c r="H72" s="2"/>
    </row>
    <row r="73" spans="1:8" x14ac:dyDescent="0.3">
      <c r="A73" s="2"/>
      <c r="B73" s="2"/>
      <c r="C73" s="2"/>
      <c r="D73" s="2"/>
      <c r="E73" s="2"/>
      <c r="F73" s="2"/>
      <c r="G73" s="2"/>
      <c r="H73" s="2"/>
    </row>
    <row r="75" spans="1:8" x14ac:dyDescent="0.3">
      <c r="C75" s="71">
        <v>37</v>
      </c>
    </row>
  </sheetData>
  <mergeCells count="2">
    <mergeCell ref="A1:H1"/>
    <mergeCell ref="A5:F5"/>
  </mergeCells>
  <pageMargins left="0.95" right="0.45" top="0.5" bottom="0.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T137</vt:lpstr>
      <vt:lpstr>T138</vt:lpstr>
      <vt:lpstr>T139</vt:lpstr>
      <vt:lpstr>T140</vt:lpstr>
      <vt:lpstr>T141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Octavian David</dc:creator>
  <cp:lastModifiedBy>Ioan Iusan</cp:lastModifiedBy>
  <cp:lastPrinted>2023-12-18T12:17:33Z</cp:lastPrinted>
  <dcterms:created xsi:type="dcterms:W3CDTF">2015-06-05T18:17:20Z</dcterms:created>
  <dcterms:modified xsi:type="dcterms:W3CDTF">2023-12-18T12:17:37Z</dcterms:modified>
</cp:coreProperties>
</file>