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DISPOZITII\DISPOZITII_2025\5. Mai 205-\"/>
    </mc:Choice>
  </mc:AlternateContent>
  <xr:revisionPtr revIDLastSave="0" documentId="13_ncr:1_{A035DE26-A8EF-486A-93A0-81D0994B23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</sheets>
  <calcPr calcId="181029"/>
</workbook>
</file>

<file path=xl/calcChain.xml><?xml version="1.0" encoding="utf-8"?>
<calcChain xmlns="http://schemas.openxmlformats.org/spreadsheetml/2006/main">
  <c r="F54" i="2" l="1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51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F256" i="2"/>
  <c r="F52" i="2" s="1"/>
  <c r="G52" i="2" s="1"/>
  <c r="E256" i="2"/>
  <c r="G45" i="2"/>
  <c r="G46" i="2"/>
  <c r="G47" i="2"/>
  <c r="G48" i="2"/>
  <c r="G49" i="2"/>
  <c r="G50" i="2"/>
  <c r="G33" i="2"/>
  <c r="G34" i="2"/>
  <c r="G35" i="2"/>
  <c r="G36" i="2"/>
  <c r="G37" i="2"/>
  <c r="G38" i="2"/>
  <c r="G39" i="2"/>
  <c r="G40" i="2"/>
  <c r="G41" i="2"/>
  <c r="G42" i="2"/>
  <c r="G43" i="2"/>
  <c r="G44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12" i="2"/>
  <c r="F50" i="2"/>
  <c r="B36" i="2"/>
  <c r="B37" i="2" s="1"/>
  <c r="B38" i="2" s="1"/>
  <c r="B39" i="2" s="1"/>
  <c r="B40" i="2" s="1"/>
  <c r="G256" i="2" l="1"/>
  <c r="E63" i="2"/>
  <c r="E58" i="2"/>
  <c r="E134" i="2"/>
  <c r="E62" i="2"/>
  <c r="E61" i="2"/>
  <c r="E54" i="2"/>
  <c r="E268" i="2"/>
  <c r="E57" i="2" l="1"/>
  <c r="E243" i="2"/>
  <c r="E101" i="2"/>
  <c r="E85" i="2"/>
  <c r="E66" i="2"/>
  <c r="E67" i="2"/>
  <c r="E155" i="2"/>
  <c r="E154" i="2" s="1"/>
  <c r="E235" i="2"/>
  <c r="E247" i="2"/>
  <c r="E251" i="2"/>
  <c r="E68" i="2" l="1"/>
  <c r="E65" i="2"/>
  <c r="E64" i="2"/>
  <c r="E176" i="2"/>
  <c r="E60" i="2"/>
  <c r="E59" i="2"/>
  <c r="E53" i="2"/>
  <c r="E266" i="2"/>
  <c r="E114" i="2" l="1"/>
  <c r="E16" i="2" l="1"/>
  <c r="E15" i="2" s="1"/>
  <c r="E50" i="2" s="1"/>
  <c r="E130" i="2"/>
  <c r="E118" i="2"/>
  <c r="E97" i="2"/>
  <c r="E96" i="2" s="1"/>
  <c r="E55" i="2"/>
  <c r="E93" i="2"/>
  <c r="E259" i="2"/>
  <c r="E258" i="2" s="1"/>
  <c r="E218" i="2"/>
  <c r="E214" i="2"/>
  <c r="E209" i="2"/>
  <c r="E203" i="2"/>
  <c r="E198" i="2"/>
  <c r="E193" i="2"/>
  <c r="E187" i="2"/>
  <c r="E182" i="2"/>
  <c r="E142" i="2" l="1"/>
  <c r="E138" i="2"/>
  <c r="E126" i="2"/>
  <c r="E122" i="2"/>
  <c r="E110" i="2"/>
  <c r="E81" i="2"/>
  <c r="E106" i="2"/>
  <c r="E70" i="2"/>
  <c r="E229" i="2"/>
  <c r="E227" i="2"/>
  <c r="E225" i="2"/>
  <c r="E222" i="2"/>
  <c r="E221" i="2" s="1"/>
  <c r="E170" i="2"/>
  <c r="E77" i="2"/>
  <c r="E224" i="2" l="1"/>
  <c r="E56" i="2"/>
  <c r="E234" i="2" l="1"/>
  <c r="E217" i="2"/>
  <c r="E213" i="2"/>
  <c r="E208" i="2"/>
  <c r="E202" i="2"/>
  <c r="E197" i="2"/>
  <c r="E192" i="2"/>
  <c r="E186" i="2"/>
  <c r="E181" i="2"/>
  <c r="E175" i="2"/>
  <c r="E169" i="2"/>
  <c r="E148" i="2"/>
  <c r="E146" i="2"/>
  <c r="E105" i="2" s="1"/>
  <c r="E92" i="2"/>
  <c r="E88" i="2"/>
  <c r="E76" i="2"/>
  <c r="E75" i="2" s="1"/>
  <c r="E69" i="2"/>
  <c r="E168" i="2" l="1"/>
  <c r="E167" i="2" s="1"/>
  <c r="E104" i="2"/>
  <c r="B13" i="2"/>
  <c r="B14" i="2" s="1"/>
  <c r="B15" i="2" s="1"/>
  <c r="B16" i="2" s="1"/>
  <c r="B17" i="2" s="1"/>
  <c r="B18" i="2" s="1"/>
  <c r="B19" i="2" s="1"/>
  <c r="B20" i="2" s="1"/>
  <c r="E52" i="2" l="1"/>
  <c r="B21" i="2"/>
  <c r="B22" i="2" s="1"/>
  <c r="B23" i="2" s="1"/>
  <c r="B24" i="2" s="1"/>
  <c r="B25" i="2" l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41" i="2" l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l="1"/>
  <c r="B61" i="2" s="1"/>
  <c r="B62" i="2" l="1"/>
  <c r="B63" i="2" s="1"/>
  <c r="B64" i="2" s="1"/>
  <c r="B65" i="2" l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l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l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l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l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l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l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</calcChain>
</file>

<file path=xl/sharedStrings.xml><?xml version="1.0" encoding="utf-8"?>
<sst xmlns="http://schemas.openxmlformats.org/spreadsheetml/2006/main" count="521" uniqueCount="285">
  <si>
    <t>ROMÂNIA</t>
  </si>
  <si>
    <t>JUDEŢUL CLUJ</t>
  </si>
  <si>
    <t xml:space="preserve">CONSILIUL JUDEŢEAN </t>
  </si>
  <si>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</si>
  <si>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</si>
  <si>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</si>
  <si>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</si>
  <si>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</si>
  <si>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</si>
  <si>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</si>
  <si>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</si>
  <si>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</si>
  <si>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</si>
  <si>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Sume defalc.din TVA pt. fin.chelt.descentralizate la niv.judeţelor,total din care: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</si>
  <si>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</si>
  <si>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</si>
  <si>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</si>
  <si>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</si>
  <si>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</si>
  <si>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</si>
  <si>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</si>
  <si>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</si>
  <si>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</si>
  <si>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</si>
  <si>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</si>
  <si>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</si>
  <si>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</si>
  <si>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</si>
  <si>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</si>
  <si>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</si>
  <si>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</si>
  <si>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</si>
  <si>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</si>
  <si>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</si>
  <si>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</si>
  <si>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</si>
  <si>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</si>
  <si>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</si>
  <si>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</si>
  <si>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</si>
  <si>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</si>
  <si>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</si>
  <si>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</si>
  <si>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</si>
  <si>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</si>
  <si>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</si>
  <si>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</si>
  <si>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</si>
  <si>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</si>
  <si>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</si>
  <si>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</si>
  <si>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</si>
  <si>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</si>
  <si>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</si>
  <si>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</si>
  <si>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</si>
  <si>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</si>
  <si>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</si>
  <si>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</si>
  <si>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</si>
  <si>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</si>
  <si>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</si>
  <si>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</si>
  <si>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</si>
  <si>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</si>
  <si>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</si>
  <si>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</si>
  <si>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</si>
  <si>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</si>
  <si>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</si>
  <si>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</si>
  <si>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</si>
  <si>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</si>
  <si>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</si>
  <si>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</si>
  <si>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</si>
  <si>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</si>
  <si>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</si>
  <si>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</si>
  <si>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</si>
  <si>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</si>
  <si>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</si>
  <si>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</si>
  <si>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</si>
  <si>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</si>
  <si>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</si>
  <si>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</si>
  <si>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</si>
  <si>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</si>
  <si>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</si>
  <si>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</si>
  <si>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</si>
  <si>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</si>
  <si>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</si>
  <si>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</si>
  <si>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</si>
  <si>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</si>
  <si>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68.02.70</t>
  </si>
  <si>
    <t>Cap 70 02 SERVICII ŞI DEZVOLTARE PUBLICĂ</t>
  </si>
  <si>
    <t>70 02</t>
  </si>
  <si>
    <t>70.02.70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</si>
  <si>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</si>
  <si>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</si>
  <si>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</si>
  <si>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</si>
  <si>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</si>
  <si>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</si>
  <si>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</si>
  <si>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Transferuri între unit.ale adm. publice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</si>
  <si>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</si>
  <si>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</si>
  <si>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</si>
  <si>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</si>
  <si>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</si>
  <si>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Huedin </t>
  </si>
  <si>
    <t>Gradiniţa Specială Cluj-Napoca</t>
  </si>
  <si>
    <t>Transferuri curente în strainătate</t>
  </si>
  <si>
    <t xml:space="preserve">Total şcoli, din care: </t>
  </si>
  <si>
    <t>66 02 51D</t>
  </si>
  <si>
    <t xml:space="preserve">Alte transferuri </t>
  </si>
  <si>
    <t>54 02 55 F</t>
  </si>
  <si>
    <t>55 F</t>
  </si>
  <si>
    <t>51 F</t>
  </si>
  <si>
    <t>51 D</t>
  </si>
  <si>
    <t>CJC- cheltuieli de capital</t>
  </si>
  <si>
    <t>STPS</t>
  </si>
  <si>
    <t xml:space="preserve"> CJC- D. A. D. P. P.</t>
  </si>
  <si>
    <t>84 02 20</t>
  </si>
  <si>
    <t>33 02</t>
  </si>
  <si>
    <t>Venituri din prestări de servicii şi alte activităţi</t>
  </si>
  <si>
    <t>Proiecte FEN 2014-2020</t>
  </si>
  <si>
    <t>Sume defalcate din TVA pt cămine persoane vârstnice</t>
  </si>
  <si>
    <t>TOTAL CHELTUIELI, din care:</t>
  </si>
  <si>
    <t>Asistență socială</t>
  </si>
  <si>
    <t>Dobanzi</t>
  </si>
  <si>
    <t>Programul pentru școli al României</t>
  </si>
  <si>
    <t>Drepturile copiilor cu CES care frecventează învățământul special</t>
  </si>
  <si>
    <t>84 02 58</t>
  </si>
  <si>
    <t>ATOP</t>
  </si>
  <si>
    <t>Cap.87.02 Alte actiuni economice</t>
  </si>
  <si>
    <t>87 02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</si>
  <si>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</si>
  <si>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</si>
  <si>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</si>
  <si>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</si>
  <si>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</si>
  <si>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Școala Profesională SpecialĂ  SAMUS</t>
  </si>
  <si>
    <t>Liceul Tehnologic Special Dej</t>
  </si>
  <si>
    <t xml:space="preserve">Sume defalcate din TVA pt. învăţământ special </t>
  </si>
  <si>
    <t>Fond de rezervă - Fond II D</t>
  </si>
  <si>
    <t>36 02 50</t>
  </si>
  <si>
    <t xml:space="preserve">Alte venituri </t>
  </si>
  <si>
    <t>66 02 58</t>
  </si>
  <si>
    <t>51.02.20</t>
  </si>
  <si>
    <t>51.02.10</t>
  </si>
  <si>
    <t xml:space="preserve">51.02.59 </t>
  </si>
  <si>
    <t>51.02.70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</si>
  <si>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</si>
  <si>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</si>
  <si>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</si>
  <si>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 xml:space="preserve">CJC-Extinderea si modernizarea Ambulatoriului Clinic Psihiatrie Pediatrică din cadrul Spitalului Clinic de Urgență pentru Copii Cluj-Napoca </t>
  </si>
  <si>
    <t>Subvenţii de la  bug de stat necesare susţinerii derulării proiectelor</t>
  </si>
  <si>
    <t>42 02 69</t>
  </si>
  <si>
    <t>Fond rezervă</t>
  </si>
  <si>
    <t>42 02 51</t>
  </si>
  <si>
    <t>Sume primite de la bugetul de stat pentru finantarea unor programe de interes national destinate sectiunii de dezvoltare a bugetului local</t>
  </si>
  <si>
    <t>ANEXA Nr. 2</t>
  </si>
  <si>
    <t>PREȘEDINTE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</si>
  <si>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</si>
  <si>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</si>
  <si>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</si>
  <si>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</si>
  <si>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</si>
  <si>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</si>
  <si>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Centrul Scolar Miron Ionescu</t>
  </si>
  <si>
    <t>Cheltuieli curente -Spitale</t>
  </si>
  <si>
    <t>66 02 51F</t>
  </si>
  <si>
    <t>74 02 20</t>
  </si>
  <si>
    <t>CJC-DOBÂNZI</t>
  </si>
  <si>
    <t>42 02 88 01</t>
  </si>
  <si>
    <t>42 02 88 03</t>
  </si>
  <si>
    <t>Subvenţii de la  bug de stat  pentru finanțarea investitiilor institutiilor publice de asistenta sociala</t>
  </si>
  <si>
    <t>42 02 52</t>
  </si>
  <si>
    <t>Asiciatii si fundatii</t>
  </si>
  <si>
    <t>54 02 59</t>
  </si>
  <si>
    <t xml:space="preserve">Proiect PNRR-Dotare cu mobilier, materiale didactice si echipamente digitale a unitatilor de invatamant special din judetul Cluj </t>
  </si>
  <si>
    <t>Proiect PNRR-Microbuze electrice pentru elevii din judetul Cluj</t>
  </si>
  <si>
    <t>65 02 60</t>
  </si>
  <si>
    <t>Proiect PNRR -Spitalul Clinic de Boli Infectioase(nosocomiale)</t>
  </si>
  <si>
    <t>66 02 60</t>
  </si>
  <si>
    <t>Proiect PNRR -Dotare ambulator Spital de Recuperare</t>
  </si>
  <si>
    <t>Construire Spital Pediatric Monobloc</t>
  </si>
  <si>
    <t>66 02 70</t>
  </si>
  <si>
    <t xml:space="preserve">Proiect PNRR-Dotarea Centrului de servicii de recuperare neuromotorie adulti Cluj Napoca </t>
  </si>
  <si>
    <t>68.02.60</t>
  </si>
  <si>
    <t>Proiect PNRR-Dotarea Centrului de servicii de recuperare neuromotorie adulti Turda</t>
  </si>
  <si>
    <t>CJC- Transferuri pentru asociatii de dezvoltare intercomunitara</t>
  </si>
  <si>
    <t>74 02 55</t>
  </si>
  <si>
    <t>70 02 55</t>
  </si>
  <si>
    <t>74 02 70</t>
  </si>
  <si>
    <t>55 02 30</t>
  </si>
  <si>
    <t>60.02.70</t>
  </si>
  <si>
    <t>61 02 10</t>
  </si>
  <si>
    <t>61.02</t>
  </si>
  <si>
    <t>Proiecte PNRR</t>
  </si>
  <si>
    <t>87 02 60</t>
  </si>
  <si>
    <t>55D</t>
  </si>
  <si>
    <t xml:space="preserve">    BUGETUL LOCAL  AL JUDEŢULUI CLUJ PE ANUL 2025 PE CAPITOLE, SUBCAPITOLE ȘI TITLURI </t>
  </si>
  <si>
    <t>Sume defalcate din TVA pentru echilibrarea bugetelor locale- instalatie de tratare prin dezintegrare moleculara pentru valorificarea energetica a deseurilor municipale din judetul Cluj</t>
  </si>
  <si>
    <t>11 02 06</t>
  </si>
  <si>
    <t>Subventii de la bugetul de stat catre bugetele locale pentru Programul National de Investitii Anghel Saligny</t>
  </si>
  <si>
    <t>42 02 87</t>
  </si>
  <si>
    <t>Sume PNRR aferente asistentei financiare nerambursabile- fonduri europene nerambursabile</t>
  </si>
  <si>
    <t>Sume PNRR aferente asistentei financiare nerambursabile- sume aferente TVA</t>
  </si>
  <si>
    <t>Sume PNRR aferente componentei imprumuturi- fonduri europene nerambursabile</t>
  </si>
  <si>
    <t>42 02 89 01</t>
  </si>
  <si>
    <t>Sume PNRR aferente componentei imprumuturi- sume aferente TVA</t>
  </si>
  <si>
    <t>42 02 89 03</t>
  </si>
  <si>
    <t>Subventii de la bugetul de stat catre bugetele locale necesare sustinerii derularii proiectelor finantate din FEN postaderare, aferente perioadei de programare 2021-2027</t>
  </si>
  <si>
    <t>42 02 93 03</t>
  </si>
  <si>
    <t>Sume alocate din sumele obtinute in urma scoaterii la licitatie a certificatelor de emisii de gaze cu efect de sera pentru finantarea proiectelor de investitii</t>
  </si>
  <si>
    <t>43 02 44</t>
  </si>
  <si>
    <t>Sume alocate din PNRR aferente asistentei financiare nerambursabile- fonduri europene nerambursabile</t>
  </si>
  <si>
    <t>43 02 49 01</t>
  </si>
  <si>
    <t>Sume alocate din PNRR aferente asistentei financiare nerambursabile- sume aferente TVA</t>
  </si>
  <si>
    <t>43 02 49 03</t>
  </si>
  <si>
    <t>Sume alocate din PNRR aferente componentei imprumuturi- fonduri din imprumut rambursabil</t>
  </si>
  <si>
    <t>43 02 48 01</t>
  </si>
  <si>
    <t>Sume alocate din PNRR aferente componentei imprumuturi- sume aferente TVA</t>
  </si>
  <si>
    <t>43 02 48 03</t>
  </si>
  <si>
    <t>FEDR aferent cadrului financiar 2021-2027- sume primite in contul platilor efectuate in anul curent</t>
  </si>
  <si>
    <t>45 02 48 01</t>
  </si>
  <si>
    <t>Excedent 31.12.2024</t>
  </si>
  <si>
    <t>61 02 70</t>
  </si>
  <si>
    <t>Sume defalcate din TVA-stimulent educațional învățământ special</t>
  </si>
  <si>
    <t>42 02 05</t>
  </si>
  <si>
    <t>Subvenții P.U.G.-uri</t>
  </si>
  <si>
    <t>6 02 61</t>
  </si>
  <si>
    <t>Microbuze electrice pentru elevii din judetul Cluj- finanțare AFM</t>
  </si>
  <si>
    <t>Reabilitarea termica si eficientizarea energetica a Spitalului de Boli Infectioase Cluj Napoca</t>
  </si>
  <si>
    <t>66 02 56</t>
  </si>
  <si>
    <t>Proiect PNRR - Furnizare dotari proiect - Reducerea riscului de infectii nosocomiale la  Spitalul Clinic de Pneumoftiziologie</t>
  </si>
  <si>
    <t>Proiect PNRR - Reducerea riscului de infectii nosocomiale in Spitalul Clinic de Urgenta pentru Copii</t>
  </si>
  <si>
    <t>Reabilitarea energetica pentru corpul A de cladire al Sitalului Clinic de Recuperare Cluj Napoca</t>
  </si>
  <si>
    <t>Cheltuieli de capital- CJC</t>
  </si>
  <si>
    <t>CMID</t>
  </si>
  <si>
    <t>Cap 80 02 Acţiuni Generale Economice</t>
  </si>
  <si>
    <t>80 02</t>
  </si>
  <si>
    <t>Cluj Arena</t>
  </si>
  <si>
    <t>80 02 55</t>
  </si>
  <si>
    <t>Cluj Arena- statii electrice de reincarcare -finantare AFM</t>
  </si>
  <si>
    <t>80 02 70</t>
  </si>
  <si>
    <t>Cheltuieli de capital-TETAROM I</t>
  </si>
  <si>
    <t>S.C.Clujana S.A.- acțiuni</t>
  </si>
  <si>
    <t>80 02 72</t>
  </si>
  <si>
    <t>Modernizarea si reabilitarea drumurilor judetene DJ 170B si DJ 103K</t>
  </si>
  <si>
    <t>84 02 56</t>
  </si>
  <si>
    <t>Echipamente pentru cresterea sigurantei traficului in judetul Cluj</t>
  </si>
  <si>
    <t>Iluminarea trecerilor pentru pietoni pe drumurile judetene din judetul Cluj</t>
  </si>
  <si>
    <t xml:space="preserve"> Modernizarea și reabilitarea Traseului Județean 2 format din sectoare de drum ale DJ 108B, DJ 105T  si DJ 109A, parte a Traseului Regional Transilvania de Nord (POR 2014-2020)</t>
  </si>
  <si>
    <t>Proiect PNRR VELO Apuseni</t>
  </si>
  <si>
    <t>Proiecte  FEN PNRR</t>
  </si>
  <si>
    <t>Active financiare</t>
  </si>
  <si>
    <t>Restaurarea, consolidarea și conservarea ansamblului Octavian Goga Ciucea</t>
  </si>
  <si>
    <t>67 02 56</t>
  </si>
  <si>
    <t>Îmbunătățirea Infrastructurii de Turism la Muzeul O.Goga Ciucea</t>
  </si>
  <si>
    <t>Revitalizarea Zonei Parcului Etnografic Național Romulus Vuia-Pădurea Hoia Cluj</t>
  </si>
  <si>
    <t>54 02 70</t>
  </si>
  <si>
    <t xml:space="preserve">68 02 57 </t>
  </si>
  <si>
    <t>Cap.55.02 Tranzacții privind datoria publică și împrumuturi</t>
  </si>
  <si>
    <t>55 02</t>
  </si>
  <si>
    <t>Bunuri și servicii</t>
  </si>
  <si>
    <t>55 02 20</t>
  </si>
  <si>
    <t>Contrasemnează:</t>
  </si>
  <si>
    <t>SECRETAR GENERAL AL JUDEȚULUI</t>
  </si>
  <si>
    <t>SIMONA GACI</t>
  </si>
  <si>
    <t>Cap 83 02 AGRICULTURĂ, SILVICULTURĂ</t>
  </si>
  <si>
    <t>83 02</t>
  </si>
  <si>
    <t>83 02 20</t>
  </si>
  <si>
    <t xml:space="preserve"> BUGET APROBAT 2025</t>
  </si>
  <si>
    <t>INFLUENȚE</t>
  </si>
  <si>
    <t>BUGET RECTIFICAT 2025</t>
  </si>
  <si>
    <t xml:space="preserve">Subvenții pt. realizarea act de colectare, transport, depozitare și neutralizare a deșeurilor de origine animală </t>
  </si>
  <si>
    <t>42 02 73</t>
  </si>
  <si>
    <t>la Dispoziția nr. 223/2025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</si>
</sst>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  <charset val="238"/>
    </font>
    <font>
      <sz val="10"/>
      <name val="Arial"/>
      <family val="2"/>
    </font>
    <font>
      <sz val="12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b/>
      <sz val="12"/>
      <color indexed="8"/>
      <name val="Cambria"/>
      <family val="1"/>
      <charset val="238"/>
      <scheme val="major"/>
    </font>
    <font>
      <b/>
      <i/>
      <sz val="12"/>
      <name val="Cambria"/>
      <family val="1"/>
      <charset val="238"/>
      <scheme val="major"/>
    </font>
    <font>
      <b/>
      <sz val="12"/>
      <name val="Cambria"/>
      <family val="1"/>
      <charset val="238"/>
    </font>
    <font>
      <b/>
      <sz val="12"/>
      <color theme="1"/>
      <name val="Cambria"/>
      <family val="1"/>
      <charset val="238"/>
    </font>
    <font>
      <sz val="12"/>
      <name val="Cambria"/>
      <family val="1"/>
      <charset val="238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2"/>
      <color rgb="FFFF0000"/>
      <name val="Cambria"/>
      <family val="1"/>
      <charset val="238"/>
      <scheme val="major"/>
    </font>
    <font>
      <b/>
      <sz val="12"/>
      <name val="Monserat"/>
      <charset val="238"/>
    </font>
    <font>
      <b/>
      <sz val="11"/>
      <name val="Cambria"/>
      <family val="1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1" xfId="1" applyFont="1" applyBorder="1" applyAlignment="1">
      <alignment wrapText="1"/>
    </xf>
    <xf numFmtId="0" fontId="2" fillId="0" borderId="0" xfId="0" applyFont="1"/>
    <xf numFmtId="0" fontId="2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/>
    <xf numFmtId="15" fontId="3" fillId="0" borderId="0" xfId="1" applyNumberFormat="1" applyFont="1" applyAlignment="1">
      <alignment horizontal="center" vertical="center"/>
    </xf>
    <xf numFmtId="14" fontId="3" fillId="0" borderId="0" xfId="1" applyNumberFormat="1" applyFont="1" applyAlignment="1">
      <alignment horizontal="left"/>
    </xf>
    <xf numFmtId="15" fontId="3" fillId="0" borderId="0" xfId="1" applyNumberFormat="1" applyFont="1"/>
    <xf numFmtId="0" fontId="3" fillId="0" borderId="0" xfId="0" applyFont="1" applyAlignment="1">
      <alignment horizontal="right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/>
    <xf numFmtId="49" fontId="2" fillId="0" borderId="1" xfId="1" applyNumberFormat="1" applyFont="1" applyBorder="1" applyAlignment="1">
      <alignment horizontal="left"/>
    </xf>
    <xf numFmtId="0" fontId="3" fillId="0" borderId="1" xfId="1" applyFont="1" applyBorder="1"/>
    <xf numFmtId="4" fontId="3" fillId="0" borderId="0" xfId="0" applyNumberFormat="1" applyFont="1"/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4" fillId="0" borderId="1" xfId="1" applyFont="1" applyBorder="1"/>
    <xf numFmtId="0" fontId="2" fillId="0" borderId="1" xfId="1" applyFont="1" applyBorder="1" applyAlignment="1">
      <alignment horizontal="left"/>
    </xf>
    <xf numFmtId="0" fontId="3" fillId="0" borderId="1" xfId="1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5" fillId="0" borderId="1" xfId="1" applyFont="1" applyBorder="1"/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" xfId="1" applyFont="1" applyBorder="1"/>
    <xf numFmtId="0" fontId="2" fillId="0" borderId="0" xfId="1" applyFont="1" applyAlignment="1">
      <alignment wrapText="1"/>
    </xf>
    <xf numFmtId="0" fontId="7" fillId="2" borderId="1" xfId="0" applyFont="1" applyFill="1" applyBorder="1" applyAlignment="1">
      <alignment vertical="center" wrapText="1"/>
    </xf>
    <xf numFmtId="0" fontId="3" fillId="0" borderId="1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4" fontId="2" fillId="0" borderId="0" xfId="0" applyNumberFormat="1" applyFont="1"/>
    <xf numFmtId="0" fontId="3" fillId="0" borderId="0" xfId="1" applyFont="1" applyAlignment="1">
      <alignment vertical="center" wrapText="1"/>
    </xf>
    <xf numFmtId="0" fontId="3" fillId="0" borderId="0" xfId="0" applyFont="1"/>
    <xf numFmtId="0" fontId="8" fillId="0" borderId="1" xfId="1" applyFont="1" applyBorder="1"/>
    <xf numFmtId="0" fontId="10" fillId="0" borderId="1" xfId="1" applyFont="1" applyBorder="1"/>
    <xf numFmtId="0" fontId="2" fillId="3" borderId="1" xfId="1" applyFont="1" applyFill="1" applyBorder="1" applyAlignment="1">
      <alignment wrapText="1"/>
    </xf>
    <xf numFmtId="4" fontId="10" fillId="0" borderId="1" xfId="0" applyNumberFormat="1" applyFont="1" applyBorder="1"/>
    <xf numFmtId="4" fontId="9" fillId="3" borderId="1" xfId="0" applyNumberFormat="1" applyFont="1" applyFill="1" applyBorder="1"/>
    <xf numFmtId="4" fontId="10" fillId="3" borderId="1" xfId="0" applyNumberFormat="1" applyFont="1" applyFill="1" applyBorder="1"/>
    <xf numFmtId="4" fontId="10" fillId="0" borderId="0" xfId="0" applyNumberFormat="1" applyFont="1"/>
    <xf numFmtId="0" fontId="10" fillId="0" borderId="1" xfId="1" applyFont="1" applyBorder="1" applyAlignment="1">
      <alignment horizontal="left"/>
    </xf>
    <xf numFmtId="4" fontId="9" fillId="0" borderId="1" xfId="0" applyNumberFormat="1" applyFont="1" applyBorder="1"/>
    <xf numFmtId="0" fontId="2" fillId="0" borderId="1" xfId="1" applyFont="1" applyBorder="1" applyAlignment="1">
      <alignment vertical="center"/>
    </xf>
    <xf numFmtId="4" fontId="2" fillId="0" borderId="1" xfId="0" applyNumberFormat="1" applyFont="1" applyBorder="1"/>
    <xf numFmtId="0" fontId="9" fillId="0" borderId="1" xfId="1" applyFont="1" applyBorder="1"/>
    <xf numFmtId="0" fontId="9" fillId="0" borderId="1" xfId="1" applyFont="1" applyBorder="1" applyAlignment="1">
      <alignment horizontal="left"/>
    </xf>
    <xf numFmtId="4" fontId="3" fillId="0" borderId="1" xfId="0" applyNumberFormat="1" applyFont="1" applyBorder="1"/>
    <xf numFmtId="0" fontId="2" fillId="0" borderId="1" xfId="0" applyFont="1" applyBorder="1"/>
    <xf numFmtId="9" fontId="2" fillId="0" borderId="1" xfId="0" applyNumberFormat="1" applyFont="1" applyBorder="1"/>
    <xf numFmtId="0" fontId="11" fillId="0" borderId="1" xfId="0" applyFont="1" applyBorder="1"/>
    <xf numFmtId="0" fontId="3" fillId="0" borderId="1" xfId="0" applyFont="1" applyBorder="1"/>
    <xf numFmtId="0" fontId="12" fillId="0" borderId="0" xfId="1" applyFont="1"/>
    <xf numFmtId="0" fontId="1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9"/>
  <sheetViews>
    <sheetView tabSelected="1" zoomScaleNormal="100" workbookViewId="0">
      <selection activeCell="F2" sqref="F2:G2"/>
    </sheetView>
  </sheetViews>
  <sheetFormatPr defaultColWidth="9.140625" defaultRowHeight="15.75"/>
  <cols>
    <col min="1" max="1" width="1.42578125" style="2" customWidth="1"/>
    <col min="2" max="2" width="5.5703125" style="24" customWidth="1"/>
    <col min="3" max="3" width="52" style="2" customWidth="1"/>
    <col min="4" max="4" width="11" style="2" customWidth="1"/>
    <col min="5" max="5" width="13.5703125" style="2" customWidth="1"/>
    <col min="6" max="6" width="11.5703125" style="2" customWidth="1"/>
    <col min="7" max="7" width="13" style="2" customWidth="1"/>
    <col min="8" max="8" width="14.7109375" style="2" customWidth="1"/>
    <col min="9" max="9" width="11" style="2" customWidth="1"/>
    <col min="10" max="11" width="9.140625" style="2"/>
    <col min="12" max="12" width="16.28515625" style="2" customWidth="1"/>
    <col min="13" max="16384" width="9.140625" style="2"/>
  </cols>
  <sheetData>
    <row r="1" spans="2:7">
      <c r="B1" s="66" t="s">
        <v>0</v>
      </c>
      <c r="C1" s="66"/>
      <c r="D1" s="62"/>
      <c r="E1" s="62"/>
      <c r="F1" s="62" t="s">
        <v>166</v>
      </c>
      <c r="G1" s="62"/>
    </row>
    <row r="2" spans="2:7">
      <c r="B2" s="66" t="s">
        <v>1</v>
      </c>
      <c r="C2" s="66"/>
      <c r="D2" s="53"/>
      <c r="E2" s="53"/>
      <c r="F2" s="53" t="s">
        <v>284</v>
      </c>
      <c r="G2" s="53"/>
    </row>
    <row r="3" spans="2:7">
      <c r="B3" s="66" t="s">
        <v>2</v>
      </c>
      <c r="C3" s="66"/>
      <c r="D3" s="6"/>
    </row>
    <row r="4" spans="2:7">
      <c r="B4" s="4"/>
      <c r="C4" s="4"/>
      <c r="D4" s="6"/>
    </row>
    <row r="5" spans="2:7">
      <c r="B5" s="4"/>
      <c r="C5" s="4"/>
      <c r="D5" s="6"/>
    </row>
    <row r="6" spans="2:7" ht="48.6" customHeight="1">
      <c r="B6" s="32"/>
      <c r="C6" s="61" t="s">
        <v>207</v>
      </c>
      <c r="D6" s="61"/>
      <c r="E6" s="61"/>
      <c r="F6" s="61"/>
      <c r="G6" s="61"/>
    </row>
    <row r="7" spans="2:7">
      <c r="B7" s="7"/>
      <c r="C7" s="8"/>
      <c r="D7" s="9"/>
      <c r="E7" s="10"/>
      <c r="G7" s="10" t="s">
        <v>109</v>
      </c>
    </row>
    <row r="8" spans="2:7" ht="15.75" customHeight="1">
      <c r="B8" s="63" t="s">
        <v>3</v>
      </c>
      <c r="C8" s="55" t="s">
        <v>4</v>
      </c>
      <c r="D8" s="55" t="s">
        <v>5</v>
      </c>
      <c r="E8" s="63" t="s">
        <v>279</v>
      </c>
      <c r="F8" s="58" t="s">
        <v>280</v>
      </c>
      <c r="G8" s="58" t="s">
        <v>281</v>
      </c>
    </row>
    <row r="9" spans="2:7">
      <c r="B9" s="64"/>
      <c r="C9" s="56"/>
      <c r="D9" s="56"/>
      <c r="E9" s="64"/>
      <c r="F9" s="59"/>
      <c r="G9" s="59"/>
    </row>
    <row r="10" spans="2:7" ht="7.9" customHeight="1">
      <c r="B10" s="64"/>
      <c r="C10" s="56"/>
      <c r="D10" s="56"/>
      <c r="E10" s="64"/>
      <c r="F10" s="59"/>
      <c r="G10" s="59"/>
    </row>
    <row r="11" spans="2:7" ht="8.4499999999999993" customHeight="1">
      <c r="B11" s="65"/>
      <c r="C11" s="57"/>
      <c r="D11" s="57"/>
      <c r="E11" s="65"/>
      <c r="F11" s="60"/>
      <c r="G11" s="60"/>
    </row>
    <row r="12" spans="2:7">
      <c r="B12" s="11">
        <v>1</v>
      </c>
      <c r="C12" s="12" t="s">
        <v>6</v>
      </c>
      <c r="D12" s="13" t="s">
        <v>7</v>
      </c>
      <c r="E12" s="42">
        <v>5000</v>
      </c>
      <c r="F12" s="48"/>
      <c r="G12" s="44">
        <f>E12+F12</f>
        <v>5000</v>
      </c>
    </row>
    <row r="13" spans="2:7" ht="22.5" customHeight="1">
      <c r="B13" s="11">
        <f t="shared" ref="B13:B95" si="0">B12+1</f>
        <v>2</v>
      </c>
      <c r="C13" s="1" t="s">
        <v>8</v>
      </c>
      <c r="D13" s="12" t="s">
        <v>9</v>
      </c>
      <c r="E13" s="38">
        <v>375041</v>
      </c>
      <c r="F13" s="48"/>
      <c r="G13" s="44">
        <f t="shared" ref="G13:G76" si="1">E13+F13</f>
        <v>375041</v>
      </c>
    </row>
    <row r="14" spans="2:7" ht="31.5">
      <c r="B14" s="11">
        <f t="shared" si="0"/>
        <v>3</v>
      </c>
      <c r="C14" s="1" t="s">
        <v>141</v>
      </c>
      <c r="D14" s="12" t="s">
        <v>10</v>
      </c>
      <c r="E14" s="38">
        <v>0</v>
      </c>
      <c r="F14" s="48"/>
      <c r="G14" s="44">
        <f t="shared" si="1"/>
        <v>0</v>
      </c>
    </row>
    <row r="15" spans="2:7">
      <c r="B15" s="11">
        <f t="shared" si="0"/>
        <v>4</v>
      </c>
      <c r="C15" s="1" t="s">
        <v>11</v>
      </c>
      <c r="D15" s="12" t="s">
        <v>12</v>
      </c>
      <c r="E15" s="42">
        <f>E16+E24+E25</f>
        <v>139533</v>
      </c>
      <c r="F15" s="48"/>
      <c r="G15" s="44">
        <f t="shared" si="1"/>
        <v>139533</v>
      </c>
    </row>
    <row r="16" spans="2:7" ht="31.5">
      <c r="B16" s="11">
        <f t="shared" si="0"/>
        <v>5</v>
      </c>
      <c r="C16" s="1" t="s">
        <v>13</v>
      </c>
      <c r="D16" s="12" t="s">
        <v>14</v>
      </c>
      <c r="E16" s="42">
        <f>E17+E18+E19+E21+E22+E23+E20</f>
        <v>109204</v>
      </c>
      <c r="F16" s="48"/>
      <c r="G16" s="44">
        <f t="shared" si="1"/>
        <v>109204</v>
      </c>
    </row>
    <row r="17" spans="1:20" ht="18" customHeight="1">
      <c r="B17" s="11">
        <f t="shared" si="0"/>
        <v>6</v>
      </c>
      <c r="C17" s="1" t="s">
        <v>135</v>
      </c>
      <c r="D17" s="12" t="s">
        <v>14</v>
      </c>
      <c r="E17" s="42">
        <v>17063</v>
      </c>
      <c r="F17" s="48"/>
      <c r="G17" s="44">
        <f t="shared" si="1"/>
        <v>17063</v>
      </c>
    </row>
    <row r="18" spans="1:20" ht="31.5">
      <c r="B18" s="11">
        <f t="shared" si="0"/>
        <v>7</v>
      </c>
      <c r="C18" s="1" t="s">
        <v>136</v>
      </c>
      <c r="D18" s="12" t="s">
        <v>14</v>
      </c>
      <c r="E18" s="42">
        <v>9478</v>
      </c>
      <c r="F18" s="48"/>
      <c r="G18" s="44">
        <f t="shared" si="1"/>
        <v>9478</v>
      </c>
    </row>
    <row r="19" spans="1:20" s="1" customFormat="1" ht="20.45" customHeight="1">
      <c r="A19" s="26"/>
      <c r="B19" s="11">
        <f t="shared" si="0"/>
        <v>8</v>
      </c>
      <c r="C19" s="1" t="s">
        <v>148</v>
      </c>
      <c r="D19" s="1" t="s">
        <v>14</v>
      </c>
      <c r="E19" s="42">
        <v>10584</v>
      </c>
      <c r="G19" s="44">
        <f t="shared" si="1"/>
        <v>10584</v>
      </c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spans="1:20" s="26" customFormat="1" ht="31.5">
      <c r="B20" s="11">
        <f t="shared" si="0"/>
        <v>9</v>
      </c>
      <c r="C20" s="1" t="s">
        <v>234</v>
      </c>
      <c r="D20" s="1" t="s">
        <v>14</v>
      </c>
      <c r="E20" s="42">
        <v>12</v>
      </c>
      <c r="F20" s="1"/>
      <c r="G20" s="44">
        <f t="shared" si="1"/>
        <v>12</v>
      </c>
    </row>
    <row r="21" spans="1:20" ht="19.149999999999999" customHeight="1">
      <c r="B21" s="11">
        <f t="shared" si="0"/>
        <v>10</v>
      </c>
      <c r="C21" s="1" t="s">
        <v>131</v>
      </c>
      <c r="D21" s="12" t="s">
        <v>14</v>
      </c>
      <c r="E21" s="42">
        <v>2594</v>
      </c>
      <c r="F21" s="48"/>
      <c r="G21" s="44">
        <f t="shared" si="1"/>
        <v>2594</v>
      </c>
    </row>
    <row r="22" spans="1:20" ht="30" customHeight="1">
      <c r="B22" s="11">
        <f t="shared" si="0"/>
        <v>11</v>
      </c>
      <c r="C22" s="1" t="s">
        <v>157</v>
      </c>
      <c r="D22" s="34" t="s">
        <v>14</v>
      </c>
      <c r="E22" s="42">
        <v>33112</v>
      </c>
      <c r="F22" s="48"/>
      <c r="G22" s="44">
        <f t="shared" si="1"/>
        <v>33112</v>
      </c>
    </row>
    <row r="23" spans="1:20" ht="30" customHeight="1">
      <c r="B23" s="11">
        <f t="shared" si="0"/>
        <v>12</v>
      </c>
      <c r="C23" s="1" t="s">
        <v>158</v>
      </c>
      <c r="D23" s="34" t="s">
        <v>14</v>
      </c>
      <c r="E23" s="42">
        <v>36361</v>
      </c>
      <c r="F23" s="48"/>
      <c r="G23" s="44">
        <f t="shared" si="1"/>
        <v>36361</v>
      </c>
    </row>
    <row r="24" spans="1:20">
      <c r="B24" s="11">
        <f t="shared" si="0"/>
        <v>13</v>
      </c>
      <c r="C24" s="1" t="s">
        <v>15</v>
      </c>
      <c r="D24" s="12" t="s">
        <v>16</v>
      </c>
      <c r="E24" s="42">
        <v>25529</v>
      </c>
      <c r="F24" s="48"/>
      <c r="G24" s="44">
        <f t="shared" si="1"/>
        <v>25529</v>
      </c>
    </row>
    <row r="25" spans="1:20" ht="59.45" customHeight="1">
      <c r="B25" s="11">
        <f t="shared" si="0"/>
        <v>14</v>
      </c>
      <c r="C25" s="1" t="s">
        <v>208</v>
      </c>
      <c r="D25" s="12" t="s">
        <v>209</v>
      </c>
      <c r="E25" s="42">
        <v>4800</v>
      </c>
      <c r="F25" s="48"/>
      <c r="G25" s="44">
        <f t="shared" si="1"/>
        <v>4800</v>
      </c>
    </row>
    <row r="26" spans="1:20">
      <c r="B26" s="11">
        <f t="shared" si="0"/>
        <v>15</v>
      </c>
      <c r="C26" s="12" t="s">
        <v>17</v>
      </c>
      <c r="D26" s="12" t="s">
        <v>18</v>
      </c>
      <c r="E26" s="42">
        <v>4655</v>
      </c>
      <c r="F26" s="48"/>
      <c r="G26" s="44">
        <f t="shared" si="1"/>
        <v>4655</v>
      </c>
    </row>
    <row r="27" spans="1:20">
      <c r="B27" s="11">
        <f t="shared" si="0"/>
        <v>16</v>
      </c>
      <c r="C27" s="12" t="s">
        <v>19</v>
      </c>
      <c r="D27" s="12" t="s">
        <v>20</v>
      </c>
      <c r="E27" s="42">
        <v>36500</v>
      </c>
      <c r="F27" s="48"/>
      <c r="G27" s="44">
        <f t="shared" si="1"/>
        <v>36500</v>
      </c>
    </row>
    <row r="28" spans="1:20">
      <c r="B28" s="11">
        <f t="shared" si="0"/>
        <v>17</v>
      </c>
      <c r="C28" s="1" t="s">
        <v>129</v>
      </c>
      <c r="D28" s="12" t="s">
        <v>128</v>
      </c>
      <c r="E28" s="42">
        <v>2671</v>
      </c>
      <c r="F28" s="48"/>
      <c r="G28" s="44">
        <f t="shared" si="1"/>
        <v>2671</v>
      </c>
    </row>
    <row r="29" spans="1:20">
      <c r="B29" s="11">
        <f t="shared" si="0"/>
        <v>18</v>
      </c>
      <c r="C29" s="12" t="s">
        <v>21</v>
      </c>
      <c r="D29" s="12" t="s">
        <v>22</v>
      </c>
      <c r="E29" s="38">
        <v>150</v>
      </c>
      <c r="F29" s="48"/>
      <c r="G29" s="44">
        <f t="shared" si="1"/>
        <v>150</v>
      </c>
    </row>
    <row r="30" spans="1:20">
      <c r="B30" s="11">
        <f t="shared" si="0"/>
        <v>19</v>
      </c>
      <c r="C30" s="12" t="s">
        <v>23</v>
      </c>
      <c r="D30" s="12" t="s">
        <v>159</v>
      </c>
      <c r="E30" s="42">
        <v>110</v>
      </c>
      <c r="F30" s="48"/>
      <c r="G30" s="44">
        <f t="shared" si="1"/>
        <v>110</v>
      </c>
    </row>
    <row r="31" spans="1:20">
      <c r="B31" s="11">
        <f t="shared" si="0"/>
        <v>20</v>
      </c>
      <c r="C31" s="12" t="s">
        <v>151</v>
      </c>
      <c r="D31" s="12" t="s">
        <v>150</v>
      </c>
      <c r="E31" s="38">
        <v>4000</v>
      </c>
      <c r="F31" s="48"/>
      <c r="G31" s="44">
        <f t="shared" si="1"/>
        <v>4000</v>
      </c>
    </row>
    <row r="32" spans="1:20" ht="31.5">
      <c r="B32" s="11">
        <f t="shared" si="0"/>
        <v>21</v>
      </c>
      <c r="C32" s="1" t="s">
        <v>24</v>
      </c>
      <c r="D32" s="12" t="s">
        <v>25</v>
      </c>
      <c r="E32" s="42">
        <v>18100</v>
      </c>
      <c r="F32" s="48"/>
      <c r="G32" s="44">
        <f t="shared" si="1"/>
        <v>18100</v>
      </c>
    </row>
    <row r="33" spans="2:12" ht="43.9" customHeight="1">
      <c r="B33" s="11">
        <f t="shared" si="0"/>
        <v>22</v>
      </c>
      <c r="C33" s="36" t="s">
        <v>165</v>
      </c>
      <c r="D33" s="12" t="s">
        <v>164</v>
      </c>
      <c r="E33" s="38">
        <v>345</v>
      </c>
      <c r="F33" s="48"/>
      <c r="G33" s="44">
        <f t="shared" si="1"/>
        <v>345</v>
      </c>
    </row>
    <row r="34" spans="2:12" ht="32.450000000000003" customHeight="1">
      <c r="B34" s="11">
        <f t="shared" si="0"/>
        <v>23</v>
      </c>
      <c r="C34" s="1" t="s">
        <v>181</v>
      </c>
      <c r="D34" s="12" t="s">
        <v>182</v>
      </c>
      <c r="E34" s="38">
        <v>4111.17</v>
      </c>
      <c r="F34" s="48"/>
      <c r="G34" s="44">
        <f t="shared" si="1"/>
        <v>4111.17</v>
      </c>
    </row>
    <row r="35" spans="2:12">
      <c r="B35" s="11">
        <f t="shared" si="0"/>
        <v>24</v>
      </c>
      <c r="C35" s="36" t="s">
        <v>236</v>
      </c>
      <c r="D35" s="12" t="s">
        <v>235</v>
      </c>
      <c r="E35" s="38">
        <v>2400</v>
      </c>
      <c r="F35" s="48"/>
      <c r="G35" s="44">
        <f t="shared" si="1"/>
        <v>2400</v>
      </c>
    </row>
    <row r="36" spans="2:12" ht="30" customHeight="1">
      <c r="B36" s="11">
        <f t="shared" si="0"/>
        <v>25</v>
      </c>
      <c r="C36" s="1" t="s">
        <v>161</v>
      </c>
      <c r="D36" s="12" t="s">
        <v>162</v>
      </c>
      <c r="E36" s="38">
        <v>8</v>
      </c>
      <c r="F36" s="48"/>
      <c r="G36" s="44">
        <f t="shared" si="1"/>
        <v>8</v>
      </c>
    </row>
    <row r="37" spans="2:12" ht="52.15" customHeight="1">
      <c r="B37" s="11">
        <f t="shared" si="0"/>
        <v>26</v>
      </c>
      <c r="C37" s="1" t="s">
        <v>282</v>
      </c>
      <c r="D37" s="12" t="s">
        <v>283</v>
      </c>
      <c r="E37" s="38">
        <v>0</v>
      </c>
      <c r="F37" s="42">
        <v>1243</v>
      </c>
      <c r="G37" s="44">
        <f t="shared" si="1"/>
        <v>1243</v>
      </c>
    </row>
    <row r="38" spans="2:12" ht="36" customHeight="1">
      <c r="B38" s="11">
        <f t="shared" si="0"/>
        <v>27</v>
      </c>
      <c r="C38" s="1" t="s">
        <v>210</v>
      </c>
      <c r="D38" s="12" t="s">
        <v>211</v>
      </c>
      <c r="E38" s="38">
        <v>10719.59</v>
      </c>
      <c r="F38" s="48"/>
      <c r="G38" s="44">
        <f t="shared" si="1"/>
        <v>10719.59</v>
      </c>
    </row>
    <row r="39" spans="2:12" ht="33" customHeight="1">
      <c r="B39" s="11">
        <f t="shared" si="0"/>
        <v>28</v>
      </c>
      <c r="C39" s="1" t="s">
        <v>212</v>
      </c>
      <c r="D39" s="12" t="s">
        <v>179</v>
      </c>
      <c r="E39" s="38">
        <v>41194.71</v>
      </c>
      <c r="F39" s="48"/>
      <c r="G39" s="44">
        <f t="shared" si="1"/>
        <v>41194.71</v>
      </c>
    </row>
    <row r="40" spans="2:12" ht="36" customHeight="1">
      <c r="B40" s="11">
        <f t="shared" si="0"/>
        <v>29</v>
      </c>
      <c r="C40" s="1" t="s">
        <v>213</v>
      </c>
      <c r="D40" s="12" t="s">
        <v>180</v>
      </c>
      <c r="E40" s="38">
        <v>7826.71</v>
      </c>
      <c r="F40" s="48"/>
      <c r="G40" s="44">
        <f t="shared" si="1"/>
        <v>7826.71</v>
      </c>
    </row>
    <row r="41" spans="2:12" ht="33.6" customHeight="1">
      <c r="B41" s="11">
        <f t="shared" ref="B41:B58" si="2">B40+1</f>
        <v>30</v>
      </c>
      <c r="C41" s="1" t="s">
        <v>214</v>
      </c>
      <c r="D41" s="1" t="s">
        <v>215</v>
      </c>
      <c r="E41" s="38">
        <v>8403.36</v>
      </c>
      <c r="F41" s="48"/>
      <c r="G41" s="44">
        <f t="shared" si="1"/>
        <v>8403.36</v>
      </c>
    </row>
    <row r="42" spans="2:12" ht="30.6" customHeight="1">
      <c r="B42" s="11">
        <f t="shared" si="2"/>
        <v>31</v>
      </c>
      <c r="C42" s="1" t="s">
        <v>216</v>
      </c>
      <c r="D42" s="12" t="s">
        <v>217</v>
      </c>
      <c r="E42" s="42">
        <v>1596.64</v>
      </c>
      <c r="F42" s="48"/>
      <c r="G42" s="44">
        <f t="shared" si="1"/>
        <v>1596.64</v>
      </c>
    </row>
    <row r="43" spans="2:12" ht="47.45" customHeight="1">
      <c r="B43" s="11">
        <f t="shared" si="2"/>
        <v>32</v>
      </c>
      <c r="C43" s="1" t="s">
        <v>218</v>
      </c>
      <c r="D43" s="12" t="s">
        <v>219</v>
      </c>
      <c r="E43" s="42">
        <v>6973.7</v>
      </c>
      <c r="F43" s="48"/>
      <c r="G43" s="44">
        <f t="shared" si="1"/>
        <v>6973.7</v>
      </c>
    </row>
    <row r="44" spans="2:12" ht="50.45" customHeight="1">
      <c r="B44" s="11">
        <f t="shared" si="2"/>
        <v>33</v>
      </c>
      <c r="C44" s="1" t="s">
        <v>220</v>
      </c>
      <c r="D44" s="12" t="s">
        <v>221</v>
      </c>
      <c r="E44" s="42">
        <v>22536</v>
      </c>
      <c r="F44" s="48"/>
      <c r="G44" s="44">
        <f t="shared" si="1"/>
        <v>22536</v>
      </c>
      <c r="L44" s="31"/>
    </row>
    <row r="45" spans="2:12" ht="31.15" customHeight="1">
      <c r="B45" s="11">
        <f t="shared" si="2"/>
        <v>34</v>
      </c>
      <c r="C45" s="1" t="s">
        <v>222</v>
      </c>
      <c r="D45" s="12" t="s">
        <v>223</v>
      </c>
      <c r="E45" s="42">
        <v>2902</v>
      </c>
      <c r="F45" s="48"/>
      <c r="G45" s="44">
        <f t="shared" si="1"/>
        <v>2902</v>
      </c>
      <c r="L45" s="31"/>
    </row>
    <row r="46" spans="2:12" ht="34.15" customHeight="1">
      <c r="B46" s="11">
        <f t="shared" si="2"/>
        <v>35</v>
      </c>
      <c r="C46" s="1" t="s">
        <v>224</v>
      </c>
      <c r="D46" s="12" t="s">
        <v>225</v>
      </c>
      <c r="E46" s="42">
        <v>551.38</v>
      </c>
      <c r="F46" s="48"/>
      <c r="G46" s="44">
        <f t="shared" si="1"/>
        <v>551.38</v>
      </c>
      <c r="L46" s="31"/>
    </row>
    <row r="47" spans="2:12" ht="31.15" customHeight="1">
      <c r="B47" s="11">
        <f t="shared" si="2"/>
        <v>36</v>
      </c>
      <c r="C47" s="1" t="s">
        <v>226</v>
      </c>
      <c r="D47" s="12" t="s">
        <v>227</v>
      </c>
      <c r="E47" s="42">
        <v>376</v>
      </c>
      <c r="F47" s="48"/>
      <c r="G47" s="44">
        <f t="shared" si="1"/>
        <v>376</v>
      </c>
      <c r="L47" s="31"/>
    </row>
    <row r="48" spans="2:12" ht="32.450000000000003" customHeight="1">
      <c r="B48" s="11">
        <f t="shared" si="2"/>
        <v>37</v>
      </c>
      <c r="C48" s="1" t="s">
        <v>228</v>
      </c>
      <c r="D48" s="12" t="s">
        <v>229</v>
      </c>
      <c r="E48" s="42">
        <v>71.44</v>
      </c>
      <c r="F48" s="48"/>
      <c r="G48" s="44">
        <f t="shared" si="1"/>
        <v>71.44</v>
      </c>
      <c r="L48" s="31"/>
    </row>
    <row r="49" spans="2:12" ht="30" customHeight="1">
      <c r="B49" s="11">
        <f t="shared" si="2"/>
        <v>38</v>
      </c>
      <c r="C49" s="1" t="s">
        <v>230</v>
      </c>
      <c r="D49" s="12" t="s">
        <v>231</v>
      </c>
      <c r="E49" s="42">
        <v>45595.95</v>
      </c>
      <c r="F49" s="48"/>
      <c r="G49" s="44">
        <f t="shared" si="1"/>
        <v>45595.95</v>
      </c>
      <c r="L49" s="31"/>
    </row>
    <row r="50" spans="2:12" ht="17.25" customHeight="1">
      <c r="B50" s="11">
        <f t="shared" si="2"/>
        <v>39</v>
      </c>
      <c r="C50" s="14" t="s">
        <v>26</v>
      </c>
      <c r="D50" s="12"/>
      <c r="E50" s="37">
        <f>E12+E13+E14+E15+E26+E27+E28+E29+E30+E31+E32+E33+E34+E36+E38+E39+E40+E41+E42+E43+E44+E45+E46+E47+E48+E49+E35</f>
        <v>741371.64999999979</v>
      </c>
      <c r="F50" s="47">
        <f>F37</f>
        <v>1243</v>
      </c>
      <c r="G50" s="47">
        <f t="shared" si="1"/>
        <v>742614.64999999979</v>
      </c>
    </row>
    <row r="51" spans="2:12" ht="16.5" customHeight="1">
      <c r="B51" s="11">
        <f t="shared" si="2"/>
        <v>40</v>
      </c>
      <c r="C51" s="14" t="s">
        <v>232</v>
      </c>
      <c r="D51" s="14"/>
      <c r="E51" s="39">
        <v>140054.5</v>
      </c>
      <c r="F51" s="51"/>
      <c r="G51" s="47">
        <f t="shared" si="1"/>
        <v>140054.5</v>
      </c>
    </row>
    <row r="52" spans="2:12">
      <c r="B52" s="11">
        <f t="shared" si="2"/>
        <v>41</v>
      </c>
      <c r="C52" s="14" t="s">
        <v>132</v>
      </c>
      <c r="D52" s="12"/>
      <c r="E52" s="37">
        <f>E69+E75+E92+E96+E104+E154+E167+E234+E243+E247+E258+E266+E251+E268</f>
        <v>881426.15000000014</v>
      </c>
      <c r="F52" s="47">
        <f>F69+F75+F92+F96+F104+F154++F167+F234+F243+F247+F251+F256+F258+F266+F268</f>
        <v>1243</v>
      </c>
      <c r="G52" s="47">
        <f t="shared" si="1"/>
        <v>882669.15000000014</v>
      </c>
    </row>
    <row r="53" spans="2:12">
      <c r="B53" s="11">
        <f t="shared" si="2"/>
        <v>42</v>
      </c>
      <c r="C53" s="14" t="s">
        <v>30</v>
      </c>
      <c r="D53" s="14">
        <v>10</v>
      </c>
      <c r="E53" s="37">
        <f>E71+E78+E171+E177+E183+E188+E194+E199+E204+E210+E215+E219+E236+E98</f>
        <v>246739</v>
      </c>
      <c r="F53" s="51"/>
      <c r="G53" s="47">
        <f t="shared" si="1"/>
        <v>246739</v>
      </c>
      <c r="H53" s="31"/>
    </row>
    <row r="54" spans="2:12">
      <c r="B54" s="11">
        <f t="shared" si="2"/>
        <v>43</v>
      </c>
      <c r="C54" s="14" t="s">
        <v>31</v>
      </c>
      <c r="D54" s="14">
        <v>20</v>
      </c>
      <c r="E54" s="37">
        <f>E72+E79+E82+E86+E89+E94+E102+E107+E111+E115+E119+E123+E127+E131+E135+E139+E143+E147+E172+E178+E184+E189+E195+E200+E205+E211+E216+E220+E237+E260+E99+E248+E269</f>
        <v>148503.97999999998</v>
      </c>
      <c r="F54" s="47">
        <f>F257</f>
        <v>1243</v>
      </c>
      <c r="G54" s="47">
        <f t="shared" si="1"/>
        <v>149746.97999999998</v>
      </c>
      <c r="H54" s="31"/>
    </row>
    <row r="55" spans="2:12">
      <c r="B55" s="11">
        <f t="shared" si="2"/>
        <v>44</v>
      </c>
      <c r="C55" s="14" t="s">
        <v>134</v>
      </c>
      <c r="D55" s="14">
        <v>30</v>
      </c>
      <c r="E55" s="37">
        <f>E270</f>
        <v>30000</v>
      </c>
      <c r="F55" s="51"/>
      <c r="G55" s="47">
        <f t="shared" si="1"/>
        <v>30000</v>
      </c>
    </row>
    <row r="56" spans="2:12">
      <c r="B56" s="11">
        <f t="shared" si="2"/>
        <v>45</v>
      </c>
      <c r="C56" s="14" t="s">
        <v>163</v>
      </c>
      <c r="D56" s="14">
        <v>50</v>
      </c>
      <c r="E56" s="37">
        <f>E91</f>
        <v>11000</v>
      </c>
      <c r="F56" s="51"/>
      <c r="G56" s="47">
        <f t="shared" si="1"/>
        <v>11000</v>
      </c>
      <c r="H56" s="31"/>
    </row>
    <row r="57" spans="2:12">
      <c r="B57" s="11">
        <f t="shared" si="2"/>
        <v>46</v>
      </c>
      <c r="C57" s="20" t="s">
        <v>108</v>
      </c>
      <c r="D57" s="16" t="s">
        <v>122</v>
      </c>
      <c r="E57" s="37">
        <f>E157</f>
        <v>949</v>
      </c>
      <c r="F57" s="51"/>
      <c r="G57" s="47">
        <f t="shared" si="1"/>
        <v>949</v>
      </c>
    </row>
    <row r="58" spans="2:12">
      <c r="B58" s="11">
        <f t="shared" si="2"/>
        <v>47</v>
      </c>
      <c r="C58" s="20" t="s">
        <v>108</v>
      </c>
      <c r="D58" s="16" t="s">
        <v>123</v>
      </c>
      <c r="E58" s="37">
        <f>E156</f>
        <v>10851</v>
      </c>
      <c r="F58" s="51"/>
      <c r="G58" s="47">
        <f t="shared" si="1"/>
        <v>10851</v>
      </c>
      <c r="H58" s="31"/>
    </row>
    <row r="59" spans="2:12">
      <c r="B59" s="11">
        <f t="shared" si="0"/>
        <v>48</v>
      </c>
      <c r="C59" s="14" t="s">
        <v>119</v>
      </c>
      <c r="D59" s="16" t="s">
        <v>121</v>
      </c>
      <c r="E59" s="37">
        <f>E83+E244+E252</f>
        <v>28379.5</v>
      </c>
      <c r="F59" s="51"/>
      <c r="G59" s="47">
        <f t="shared" si="1"/>
        <v>28379.5</v>
      </c>
    </row>
    <row r="60" spans="2:12">
      <c r="B60" s="11">
        <f t="shared" si="0"/>
        <v>49</v>
      </c>
      <c r="C60" s="14" t="s">
        <v>119</v>
      </c>
      <c r="D60" s="16" t="s">
        <v>206</v>
      </c>
      <c r="E60" s="37">
        <f>E246+E250</f>
        <v>1836.17</v>
      </c>
      <c r="F60" s="51"/>
      <c r="G60" s="47">
        <f t="shared" si="1"/>
        <v>1836.17</v>
      </c>
    </row>
    <row r="61" spans="2:12">
      <c r="B61" s="11">
        <f t="shared" si="0"/>
        <v>50</v>
      </c>
      <c r="C61" s="14" t="s">
        <v>61</v>
      </c>
      <c r="D61" s="14">
        <v>57</v>
      </c>
      <c r="E61" s="37">
        <f>E108+E112+E116+E120+E124+E128+E132+E136+E140+E144+E149+E238</f>
        <v>44653</v>
      </c>
      <c r="F61" s="51"/>
      <c r="G61" s="47">
        <f t="shared" si="1"/>
        <v>44653</v>
      </c>
    </row>
    <row r="62" spans="2:12">
      <c r="B62" s="11">
        <f t="shared" si="0"/>
        <v>51</v>
      </c>
      <c r="C62" s="14" t="s">
        <v>88</v>
      </c>
      <c r="D62" s="14">
        <v>59</v>
      </c>
      <c r="E62" s="37">
        <f>E73+E173+E179+E190+E206+E239+E223+E226+E228+E230+E84</f>
        <v>16580</v>
      </c>
      <c r="F62" s="51"/>
      <c r="G62" s="47">
        <f t="shared" si="1"/>
        <v>16580</v>
      </c>
    </row>
    <row r="63" spans="2:12">
      <c r="B63" s="11">
        <f t="shared" si="0"/>
        <v>52</v>
      </c>
      <c r="C63" s="14" t="s">
        <v>32</v>
      </c>
      <c r="D63" s="14">
        <v>70</v>
      </c>
      <c r="E63" s="37">
        <f>E74+E80+E90+E95+E100+E109+E113+E117+E121+E125+E129+E133+E141+E145+E153+E165+E166+E174+E180+E185+E191+E196+E201+E207+E212+E240+E245+E249+E253+E254+E261+E87+E103+E137</f>
        <v>215912.35000000003</v>
      </c>
      <c r="F63" s="51"/>
      <c r="G63" s="47">
        <f t="shared" si="1"/>
        <v>215912.35000000003</v>
      </c>
    </row>
    <row r="64" spans="2:12">
      <c r="B64" s="11">
        <f t="shared" si="0"/>
        <v>53</v>
      </c>
      <c r="C64" s="14" t="s">
        <v>204</v>
      </c>
      <c r="D64" s="14">
        <v>60</v>
      </c>
      <c r="E64" s="37">
        <f>E150+E152+E162+E163+E241+E242+E267+E159+E161</f>
        <v>69231.62</v>
      </c>
      <c r="F64" s="51"/>
      <c r="G64" s="47">
        <f t="shared" si="1"/>
        <v>69231.62</v>
      </c>
    </row>
    <row r="65" spans="2:7">
      <c r="B65" s="11">
        <f t="shared" si="0"/>
        <v>54</v>
      </c>
      <c r="C65" s="14" t="s">
        <v>261</v>
      </c>
      <c r="D65" s="14">
        <v>61</v>
      </c>
      <c r="E65" s="37">
        <f>E151</f>
        <v>447.44</v>
      </c>
      <c r="F65" s="51"/>
      <c r="G65" s="47">
        <f t="shared" si="1"/>
        <v>447.44</v>
      </c>
    </row>
    <row r="66" spans="2:7">
      <c r="B66" s="11">
        <f t="shared" si="0"/>
        <v>55</v>
      </c>
      <c r="C66" s="14" t="s">
        <v>130</v>
      </c>
      <c r="D66" s="14">
        <v>58</v>
      </c>
      <c r="E66" s="37">
        <f>E158+E265</f>
        <v>739.69</v>
      </c>
      <c r="F66" s="51"/>
      <c r="G66" s="47">
        <f t="shared" si="1"/>
        <v>739.69</v>
      </c>
    </row>
    <row r="67" spans="2:7">
      <c r="B67" s="11">
        <f t="shared" si="0"/>
        <v>56</v>
      </c>
      <c r="C67" s="14" t="s">
        <v>130</v>
      </c>
      <c r="D67" s="14">
        <v>56</v>
      </c>
      <c r="E67" s="37">
        <f>E160+E164+E262+E263+E264+E231+E232+E233</f>
        <v>55598.400000000001</v>
      </c>
      <c r="F67" s="51"/>
      <c r="G67" s="47">
        <f t="shared" si="1"/>
        <v>55598.400000000001</v>
      </c>
    </row>
    <row r="68" spans="2:7">
      <c r="B68" s="11">
        <f t="shared" si="0"/>
        <v>57</v>
      </c>
      <c r="C68" s="14" t="s">
        <v>262</v>
      </c>
      <c r="D68" s="14">
        <v>72</v>
      </c>
      <c r="E68" s="37">
        <f>E255</f>
        <v>5</v>
      </c>
      <c r="F68" s="51"/>
      <c r="G68" s="47">
        <f t="shared" si="1"/>
        <v>5</v>
      </c>
    </row>
    <row r="69" spans="2:7">
      <c r="B69" s="11">
        <f t="shared" si="0"/>
        <v>58</v>
      </c>
      <c r="C69" s="14" t="s">
        <v>27</v>
      </c>
      <c r="D69" s="14" t="s">
        <v>28</v>
      </c>
      <c r="E69" s="39">
        <f>E70</f>
        <v>93373.72</v>
      </c>
      <c r="F69" s="51"/>
      <c r="G69" s="47">
        <f t="shared" si="1"/>
        <v>93373.72</v>
      </c>
    </row>
    <row r="70" spans="2:7">
      <c r="B70" s="11">
        <f t="shared" si="0"/>
        <v>59</v>
      </c>
      <c r="C70" s="14" t="s">
        <v>29</v>
      </c>
      <c r="D70" s="14" t="s">
        <v>28</v>
      </c>
      <c r="E70" s="39">
        <f>E71+E72+E73+E74</f>
        <v>93373.72</v>
      </c>
      <c r="F70" s="51"/>
      <c r="G70" s="47">
        <f t="shared" si="1"/>
        <v>93373.72</v>
      </c>
    </row>
    <row r="71" spans="2:7">
      <c r="B71" s="11">
        <f t="shared" si="0"/>
        <v>60</v>
      </c>
      <c r="C71" s="12" t="s">
        <v>30</v>
      </c>
      <c r="D71" s="12" t="s">
        <v>154</v>
      </c>
      <c r="E71" s="38">
        <v>51524</v>
      </c>
      <c r="F71" s="48"/>
      <c r="G71" s="44">
        <f t="shared" si="1"/>
        <v>51524</v>
      </c>
    </row>
    <row r="72" spans="2:7">
      <c r="B72" s="11">
        <f t="shared" si="0"/>
        <v>61</v>
      </c>
      <c r="C72" s="12" t="s">
        <v>31</v>
      </c>
      <c r="D72" s="12" t="s">
        <v>153</v>
      </c>
      <c r="E72" s="38">
        <v>18508</v>
      </c>
      <c r="F72" s="48"/>
      <c r="G72" s="44">
        <f t="shared" si="1"/>
        <v>18508</v>
      </c>
    </row>
    <row r="73" spans="2:7" ht="15.6" customHeight="1">
      <c r="B73" s="11">
        <f t="shared" si="0"/>
        <v>62</v>
      </c>
      <c r="C73" s="1" t="s">
        <v>142</v>
      </c>
      <c r="D73" s="12" t="s">
        <v>155</v>
      </c>
      <c r="E73" s="38">
        <v>550</v>
      </c>
      <c r="F73" s="48"/>
      <c r="G73" s="44">
        <f t="shared" si="1"/>
        <v>550</v>
      </c>
    </row>
    <row r="74" spans="2:7">
      <c r="B74" s="11">
        <f t="shared" si="0"/>
        <v>63</v>
      </c>
      <c r="C74" s="12" t="s">
        <v>32</v>
      </c>
      <c r="D74" s="12" t="s">
        <v>156</v>
      </c>
      <c r="E74" s="38">
        <v>22791.72</v>
      </c>
      <c r="F74" s="48"/>
      <c r="G74" s="44">
        <f t="shared" si="1"/>
        <v>22791.72</v>
      </c>
    </row>
    <row r="75" spans="2:7" ht="20.25" customHeight="1">
      <c r="B75" s="11">
        <f t="shared" si="0"/>
        <v>64</v>
      </c>
      <c r="C75" s="20" t="s">
        <v>33</v>
      </c>
      <c r="D75" s="14" t="s">
        <v>34</v>
      </c>
      <c r="E75" s="37">
        <f>E76+E81+E85+E88+E91</f>
        <v>26238.59</v>
      </c>
      <c r="F75" s="48"/>
      <c r="G75" s="47">
        <f t="shared" si="1"/>
        <v>26238.59</v>
      </c>
    </row>
    <row r="76" spans="2:7">
      <c r="B76" s="11">
        <f t="shared" si="0"/>
        <v>65</v>
      </c>
      <c r="C76" s="20" t="s">
        <v>35</v>
      </c>
      <c r="D76" s="14" t="s">
        <v>36</v>
      </c>
      <c r="E76" s="37">
        <f>E77</f>
        <v>8124.14</v>
      </c>
      <c r="F76" s="48"/>
      <c r="G76" s="47">
        <f t="shared" si="1"/>
        <v>8124.14</v>
      </c>
    </row>
    <row r="77" spans="2:7" ht="15.75" customHeight="1">
      <c r="B77" s="11">
        <f t="shared" si="0"/>
        <v>66</v>
      </c>
      <c r="C77" s="1" t="s">
        <v>37</v>
      </c>
      <c r="D77" s="12" t="s">
        <v>38</v>
      </c>
      <c r="E77" s="42">
        <f>E78+E79+E80</f>
        <v>8124.14</v>
      </c>
      <c r="F77" s="48"/>
      <c r="G77" s="44">
        <f t="shared" ref="G77:G140" si="3">E77+F77</f>
        <v>8124.14</v>
      </c>
    </row>
    <row r="78" spans="2:7">
      <c r="B78" s="11">
        <f t="shared" si="0"/>
        <v>67</v>
      </c>
      <c r="C78" s="12" t="s">
        <v>39</v>
      </c>
      <c r="D78" s="12" t="s">
        <v>40</v>
      </c>
      <c r="E78" s="42">
        <v>5779</v>
      </c>
      <c r="F78" s="48"/>
      <c r="G78" s="44">
        <f t="shared" si="3"/>
        <v>5779</v>
      </c>
    </row>
    <row r="79" spans="2:7">
      <c r="B79" s="11">
        <f t="shared" si="0"/>
        <v>68</v>
      </c>
      <c r="C79" s="12" t="s">
        <v>31</v>
      </c>
      <c r="D79" s="12" t="s">
        <v>41</v>
      </c>
      <c r="E79" s="42">
        <v>987</v>
      </c>
      <c r="F79" s="48"/>
      <c r="G79" s="44">
        <f t="shared" si="3"/>
        <v>987</v>
      </c>
    </row>
    <row r="80" spans="2:7">
      <c r="B80" s="11">
        <f t="shared" si="0"/>
        <v>69</v>
      </c>
      <c r="C80" s="12" t="s">
        <v>32</v>
      </c>
      <c r="D80" s="12" t="s">
        <v>45</v>
      </c>
      <c r="E80" s="42">
        <v>1358.14</v>
      </c>
      <c r="F80" s="48"/>
      <c r="G80" s="44">
        <f t="shared" si="3"/>
        <v>1358.14</v>
      </c>
    </row>
    <row r="81" spans="2:7">
      <c r="B81" s="11">
        <f t="shared" si="0"/>
        <v>70</v>
      </c>
      <c r="C81" s="14" t="s">
        <v>46</v>
      </c>
      <c r="D81" s="14" t="s">
        <v>36</v>
      </c>
      <c r="E81" s="37">
        <f>E82+E83+E84</f>
        <v>6902</v>
      </c>
      <c r="F81" s="48"/>
      <c r="G81" s="47">
        <f t="shared" si="3"/>
        <v>6902</v>
      </c>
    </row>
    <row r="82" spans="2:7" ht="13.15" customHeight="1">
      <c r="B82" s="11">
        <f t="shared" si="0"/>
        <v>71</v>
      </c>
      <c r="C82" s="12" t="s">
        <v>31</v>
      </c>
      <c r="D82" s="12" t="s">
        <v>44</v>
      </c>
      <c r="E82" s="38">
        <v>1000</v>
      </c>
      <c r="F82" s="48"/>
      <c r="G82" s="44">
        <f t="shared" si="3"/>
        <v>1000</v>
      </c>
    </row>
    <row r="83" spans="2:7">
      <c r="B83" s="11">
        <f t="shared" si="0"/>
        <v>72</v>
      </c>
      <c r="C83" s="12" t="s">
        <v>116</v>
      </c>
      <c r="D83" s="12" t="s">
        <v>120</v>
      </c>
      <c r="E83" s="38">
        <v>32</v>
      </c>
      <c r="F83" s="48"/>
      <c r="G83" s="44">
        <f t="shared" si="3"/>
        <v>32</v>
      </c>
    </row>
    <row r="84" spans="2:7">
      <c r="B84" s="11">
        <f t="shared" si="0"/>
        <v>73</v>
      </c>
      <c r="C84" s="12" t="s">
        <v>183</v>
      </c>
      <c r="D84" s="12" t="s">
        <v>184</v>
      </c>
      <c r="E84" s="38">
        <v>5870</v>
      </c>
      <c r="F84" s="48"/>
      <c r="G84" s="44">
        <f t="shared" si="3"/>
        <v>5870</v>
      </c>
    </row>
    <row r="85" spans="2:7">
      <c r="B85" s="11">
        <f t="shared" si="0"/>
        <v>74</v>
      </c>
      <c r="C85" s="14" t="s">
        <v>125</v>
      </c>
      <c r="D85" s="14" t="s">
        <v>34</v>
      </c>
      <c r="E85" s="39">
        <f>E86+E87</f>
        <v>152.44999999999999</v>
      </c>
      <c r="F85" s="48"/>
      <c r="G85" s="47">
        <f t="shared" si="3"/>
        <v>152.44999999999999</v>
      </c>
    </row>
    <row r="86" spans="2:7">
      <c r="B86" s="11">
        <f t="shared" si="0"/>
        <v>75</v>
      </c>
      <c r="C86" s="12" t="s">
        <v>43</v>
      </c>
      <c r="D86" s="12" t="s">
        <v>44</v>
      </c>
      <c r="E86" s="38">
        <v>38</v>
      </c>
      <c r="F86" s="48"/>
      <c r="G86" s="44">
        <f t="shared" si="3"/>
        <v>38</v>
      </c>
    </row>
    <row r="87" spans="2:7">
      <c r="B87" s="11">
        <f t="shared" si="0"/>
        <v>76</v>
      </c>
      <c r="C87" s="12" t="s">
        <v>32</v>
      </c>
      <c r="D87" s="12" t="s">
        <v>267</v>
      </c>
      <c r="E87" s="38">
        <v>114.45</v>
      </c>
      <c r="F87" s="48"/>
      <c r="G87" s="44">
        <f t="shared" si="3"/>
        <v>114.45</v>
      </c>
    </row>
    <row r="88" spans="2:7">
      <c r="B88" s="11">
        <f t="shared" si="0"/>
        <v>77</v>
      </c>
      <c r="C88" s="14" t="s">
        <v>138</v>
      </c>
      <c r="D88" s="14" t="s">
        <v>34</v>
      </c>
      <c r="E88" s="39">
        <f>E89+E90</f>
        <v>60</v>
      </c>
      <c r="F88" s="48"/>
      <c r="G88" s="47">
        <f t="shared" si="3"/>
        <v>60</v>
      </c>
    </row>
    <row r="89" spans="2:7">
      <c r="B89" s="11">
        <f t="shared" si="0"/>
        <v>78</v>
      </c>
      <c r="C89" s="12" t="s">
        <v>43</v>
      </c>
      <c r="D89" s="12" t="s">
        <v>44</v>
      </c>
      <c r="E89" s="38">
        <v>60</v>
      </c>
      <c r="F89" s="48"/>
      <c r="G89" s="44">
        <f t="shared" si="3"/>
        <v>60</v>
      </c>
    </row>
    <row r="90" spans="2:7">
      <c r="B90" s="11">
        <f t="shared" si="0"/>
        <v>79</v>
      </c>
      <c r="C90" s="12" t="s">
        <v>32</v>
      </c>
      <c r="D90" s="12" t="s">
        <v>45</v>
      </c>
      <c r="E90" s="38">
        <v>0</v>
      </c>
      <c r="F90" s="48"/>
      <c r="G90" s="44">
        <f t="shared" si="3"/>
        <v>0</v>
      </c>
    </row>
    <row r="91" spans="2:7">
      <c r="B91" s="11">
        <f t="shared" si="0"/>
        <v>80</v>
      </c>
      <c r="C91" s="14" t="s">
        <v>163</v>
      </c>
      <c r="D91" s="14" t="s">
        <v>34</v>
      </c>
      <c r="E91" s="39">
        <v>11000</v>
      </c>
      <c r="F91" s="48"/>
      <c r="G91" s="47">
        <f t="shared" si="3"/>
        <v>11000</v>
      </c>
    </row>
    <row r="92" spans="2:7">
      <c r="B92" s="11">
        <f t="shared" si="0"/>
        <v>81</v>
      </c>
      <c r="C92" s="14" t="s">
        <v>47</v>
      </c>
      <c r="D92" s="14" t="s">
        <v>48</v>
      </c>
      <c r="E92" s="39">
        <f>E93</f>
        <v>859.78</v>
      </c>
      <c r="F92" s="48"/>
      <c r="G92" s="47">
        <f t="shared" si="3"/>
        <v>859.78</v>
      </c>
    </row>
    <row r="93" spans="2:7">
      <c r="B93" s="11">
        <f t="shared" si="0"/>
        <v>82</v>
      </c>
      <c r="C93" s="14" t="s">
        <v>49</v>
      </c>
      <c r="D93" s="14" t="s">
        <v>48</v>
      </c>
      <c r="E93" s="39">
        <f>E94+E95</f>
        <v>859.78</v>
      </c>
      <c r="F93" s="48"/>
      <c r="G93" s="47">
        <f t="shared" si="3"/>
        <v>859.78</v>
      </c>
    </row>
    <row r="94" spans="2:7">
      <c r="B94" s="11">
        <f t="shared" si="0"/>
        <v>83</v>
      </c>
      <c r="C94" s="12" t="s">
        <v>31</v>
      </c>
      <c r="D94" s="12" t="s">
        <v>50</v>
      </c>
      <c r="E94" s="38">
        <v>714.68</v>
      </c>
      <c r="F94" s="48"/>
      <c r="G94" s="44">
        <f t="shared" si="3"/>
        <v>714.68</v>
      </c>
    </row>
    <row r="95" spans="2:7">
      <c r="B95" s="11">
        <f t="shared" si="0"/>
        <v>84</v>
      </c>
      <c r="C95" s="12" t="s">
        <v>32</v>
      </c>
      <c r="D95" s="12" t="s">
        <v>201</v>
      </c>
      <c r="E95" s="38">
        <v>145.1</v>
      </c>
      <c r="F95" s="48"/>
      <c r="G95" s="44">
        <f t="shared" si="3"/>
        <v>145.1</v>
      </c>
    </row>
    <row r="96" spans="2:7" ht="33.6" customHeight="1">
      <c r="B96" s="11">
        <f t="shared" ref="B96:B108" si="4">B95+1</f>
        <v>85</v>
      </c>
      <c r="C96" s="20" t="s">
        <v>103</v>
      </c>
      <c r="D96" s="14" t="s">
        <v>51</v>
      </c>
      <c r="E96" s="39">
        <f>E101+E97</f>
        <v>5705.8</v>
      </c>
      <c r="F96" s="48"/>
      <c r="G96" s="47">
        <f t="shared" si="3"/>
        <v>5705.8</v>
      </c>
    </row>
    <row r="97" spans="2:10">
      <c r="B97" s="11">
        <f t="shared" si="4"/>
        <v>86</v>
      </c>
      <c r="C97" s="14" t="s">
        <v>42</v>
      </c>
      <c r="D97" s="14" t="s">
        <v>203</v>
      </c>
      <c r="E97" s="37">
        <f>E98+E99+E100</f>
        <v>5362</v>
      </c>
      <c r="F97" s="48"/>
      <c r="G97" s="47">
        <f t="shared" si="3"/>
        <v>5362</v>
      </c>
    </row>
    <row r="98" spans="2:10">
      <c r="B98" s="11">
        <f t="shared" si="4"/>
        <v>87</v>
      </c>
      <c r="C98" s="12" t="s">
        <v>39</v>
      </c>
      <c r="D98" s="12" t="s">
        <v>202</v>
      </c>
      <c r="E98" s="42">
        <v>3139</v>
      </c>
      <c r="F98" s="48"/>
      <c r="G98" s="44">
        <f t="shared" si="3"/>
        <v>3139</v>
      </c>
    </row>
    <row r="99" spans="2:10">
      <c r="B99" s="11">
        <f t="shared" si="4"/>
        <v>88</v>
      </c>
      <c r="C99" s="12" t="s">
        <v>43</v>
      </c>
      <c r="D99" s="12" t="s">
        <v>53</v>
      </c>
      <c r="E99" s="42">
        <v>1941</v>
      </c>
      <c r="F99" s="48"/>
      <c r="G99" s="44">
        <f t="shared" si="3"/>
        <v>1941</v>
      </c>
    </row>
    <row r="100" spans="2:10">
      <c r="B100" s="11">
        <f t="shared" si="4"/>
        <v>89</v>
      </c>
      <c r="C100" s="12" t="s">
        <v>32</v>
      </c>
      <c r="D100" s="12" t="s">
        <v>233</v>
      </c>
      <c r="E100" s="42">
        <v>282</v>
      </c>
      <c r="F100" s="48"/>
      <c r="G100" s="44">
        <f t="shared" si="3"/>
        <v>282</v>
      </c>
    </row>
    <row r="101" spans="2:10" ht="31.5">
      <c r="B101" s="11">
        <f t="shared" si="4"/>
        <v>90</v>
      </c>
      <c r="C101" s="20" t="s">
        <v>52</v>
      </c>
      <c r="D101" s="14" t="s">
        <v>51</v>
      </c>
      <c r="E101" s="39">
        <f>E102+E103</f>
        <v>343.8</v>
      </c>
      <c r="F101" s="48"/>
      <c r="G101" s="47">
        <f t="shared" si="3"/>
        <v>343.8</v>
      </c>
    </row>
    <row r="102" spans="2:10">
      <c r="B102" s="11">
        <f t="shared" si="4"/>
        <v>91</v>
      </c>
      <c r="C102" s="12" t="s">
        <v>31</v>
      </c>
      <c r="D102" s="12" t="s">
        <v>53</v>
      </c>
      <c r="E102" s="38">
        <v>46.3</v>
      </c>
      <c r="F102" s="48"/>
      <c r="G102" s="44">
        <f t="shared" si="3"/>
        <v>46.3</v>
      </c>
      <c r="H102" s="31"/>
      <c r="I102" s="31"/>
      <c r="J102" s="31"/>
    </row>
    <row r="103" spans="2:10">
      <c r="B103" s="11">
        <f t="shared" si="4"/>
        <v>92</v>
      </c>
      <c r="C103" s="12" t="s">
        <v>32</v>
      </c>
      <c r="D103" s="12" t="s">
        <v>233</v>
      </c>
      <c r="E103" s="38">
        <v>297.5</v>
      </c>
      <c r="F103" s="48"/>
      <c r="G103" s="44">
        <f t="shared" si="3"/>
        <v>297.5</v>
      </c>
      <c r="H103" s="31"/>
      <c r="I103" s="31"/>
      <c r="J103" s="31"/>
    </row>
    <row r="104" spans="2:10">
      <c r="B104" s="11">
        <f t="shared" si="4"/>
        <v>93</v>
      </c>
      <c r="C104" s="14" t="s">
        <v>54</v>
      </c>
      <c r="D104" s="14" t="s">
        <v>55</v>
      </c>
      <c r="E104" s="39">
        <f>E105+E148+E150+E152+E151+E153</f>
        <v>99890.569999999992</v>
      </c>
      <c r="F104" s="48"/>
      <c r="G104" s="47">
        <f t="shared" si="3"/>
        <v>99890.569999999992</v>
      </c>
    </row>
    <row r="105" spans="2:10">
      <c r="B105" s="11">
        <f t="shared" si="4"/>
        <v>94</v>
      </c>
      <c r="C105" s="14" t="s">
        <v>117</v>
      </c>
      <c r="D105" s="14" t="s">
        <v>55</v>
      </c>
      <c r="E105" s="39">
        <f>E106+E110+E114+E118+E122+E126+E130+E134+E138+E142+E146</f>
        <v>24483.4</v>
      </c>
      <c r="F105" s="48"/>
      <c r="G105" s="47">
        <f t="shared" si="3"/>
        <v>24483.4</v>
      </c>
    </row>
    <row r="106" spans="2:10" ht="12.6" customHeight="1">
      <c r="B106" s="11">
        <f t="shared" si="4"/>
        <v>95</v>
      </c>
      <c r="C106" s="20" t="s">
        <v>111</v>
      </c>
      <c r="D106" s="14" t="s">
        <v>56</v>
      </c>
      <c r="E106" s="39">
        <f>E107+E108+E109</f>
        <v>3214</v>
      </c>
      <c r="F106" s="48"/>
      <c r="G106" s="47">
        <f t="shared" si="3"/>
        <v>3214</v>
      </c>
    </row>
    <row r="107" spans="2:10">
      <c r="B107" s="11">
        <f t="shared" si="4"/>
        <v>96</v>
      </c>
      <c r="C107" s="12" t="s">
        <v>31</v>
      </c>
      <c r="D107" s="12" t="s">
        <v>57</v>
      </c>
      <c r="E107" s="38">
        <v>1699</v>
      </c>
      <c r="F107" s="48"/>
      <c r="G107" s="44">
        <f t="shared" si="3"/>
        <v>1699</v>
      </c>
      <c r="H107" s="31"/>
      <c r="I107" s="31"/>
    </row>
    <row r="108" spans="2:10">
      <c r="B108" s="11">
        <f t="shared" si="4"/>
        <v>97</v>
      </c>
      <c r="C108" s="12" t="s">
        <v>133</v>
      </c>
      <c r="D108" s="19" t="s">
        <v>62</v>
      </c>
      <c r="E108" s="38">
        <v>1200</v>
      </c>
      <c r="F108" s="48"/>
      <c r="G108" s="44">
        <f t="shared" si="3"/>
        <v>1200</v>
      </c>
      <c r="I108" s="31"/>
    </row>
    <row r="109" spans="2:10">
      <c r="B109" s="11">
        <f t="shared" ref="B109:B171" si="5">B108+1</f>
        <v>98</v>
      </c>
      <c r="C109" s="12" t="s">
        <v>32</v>
      </c>
      <c r="D109" s="12" t="s">
        <v>106</v>
      </c>
      <c r="E109" s="38">
        <v>315</v>
      </c>
      <c r="F109" s="48"/>
      <c r="G109" s="44">
        <f t="shared" si="3"/>
        <v>315</v>
      </c>
      <c r="H109" s="31"/>
      <c r="I109" s="31"/>
    </row>
    <row r="110" spans="2:10" ht="31.5">
      <c r="B110" s="11">
        <f t="shared" si="5"/>
        <v>99</v>
      </c>
      <c r="C110" s="20" t="s">
        <v>110</v>
      </c>
      <c r="D110" s="14" t="s">
        <v>55</v>
      </c>
      <c r="E110" s="39">
        <f>E111+E112+E113</f>
        <v>1826.49</v>
      </c>
      <c r="F110" s="48"/>
      <c r="G110" s="47">
        <f t="shared" si="3"/>
        <v>1826.49</v>
      </c>
      <c r="I110" s="31"/>
    </row>
    <row r="111" spans="2:10">
      <c r="B111" s="11">
        <f t="shared" si="5"/>
        <v>100</v>
      </c>
      <c r="C111" s="12" t="s">
        <v>58</v>
      </c>
      <c r="D111" s="12" t="s">
        <v>57</v>
      </c>
      <c r="E111" s="38">
        <v>700</v>
      </c>
      <c r="F111" s="48"/>
      <c r="G111" s="44">
        <f t="shared" si="3"/>
        <v>700</v>
      </c>
    </row>
    <row r="112" spans="2:10">
      <c r="B112" s="11">
        <f t="shared" si="5"/>
        <v>101</v>
      </c>
      <c r="C112" s="12" t="s">
        <v>133</v>
      </c>
      <c r="D112" s="19" t="s">
        <v>62</v>
      </c>
      <c r="E112" s="38">
        <v>826.49</v>
      </c>
      <c r="F112" s="48"/>
      <c r="G112" s="44">
        <f t="shared" si="3"/>
        <v>826.49</v>
      </c>
      <c r="I112" s="31"/>
    </row>
    <row r="113" spans="2:9">
      <c r="B113" s="11">
        <f t="shared" si="5"/>
        <v>102</v>
      </c>
      <c r="C113" s="12" t="s">
        <v>32</v>
      </c>
      <c r="D113" s="12" t="s">
        <v>106</v>
      </c>
      <c r="E113" s="38">
        <v>300</v>
      </c>
      <c r="F113" s="48"/>
      <c r="G113" s="44">
        <f t="shared" si="3"/>
        <v>300</v>
      </c>
      <c r="I113" s="31"/>
    </row>
    <row r="114" spans="2:9">
      <c r="B114" s="11">
        <f t="shared" si="5"/>
        <v>103</v>
      </c>
      <c r="C114" s="20" t="s">
        <v>112</v>
      </c>
      <c r="D114" s="14" t="s">
        <v>55</v>
      </c>
      <c r="E114" s="39">
        <f>E115+E116+E117</f>
        <v>3217.52</v>
      </c>
      <c r="F114" s="48"/>
      <c r="G114" s="47">
        <f t="shared" si="3"/>
        <v>3217.52</v>
      </c>
    </row>
    <row r="115" spans="2:9">
      <c r="B115" s="11">
        <f t="shared" si="5"/>
        <v>104</v>
      </c>
      <c r="C115" s="12" t="s">
        <v>31</v>
      </c>
      <c r="D115" s="12" t="s">
        <v>57</v>
      </c>
      <c r="E115" s="38">
        <v>1780</v>
      </c>
      <c r="F115" s="48"/>
      <c r="G115" s="44">
        <f t="shared" si="3"/>
        <v>1780</v>
      </c>
    </row>
    <row r="116" spans="2:9">
      <c r="B116" s="11">
        <f t="shared" si="5"/>
        <v>105</v>
      </c>
      <c r="C116" s="12" t="s">
        <v>133</v>
      </c>
      <c r="D116" s="19" t="s">
        <v>62</v>
      </c>
      <c r="E116" s="38">
        <v>1377.12</v>
      </c>
      <c r="F116" s="48"/>
      <c r="G116" s="44">
        <f t="shared" si="3"/>
        <v>1377.12</v>
      </c>
    </row>
    <row r="117" spans="2:9">
      <c r="B117" s="11">
        <f t="shared" si="5"/>
        <v>106</v>
      </c>
      <c r="C117" s="12" t="s">
        <v>32</v>
      </c>
      <c r="D117" s="12" t="s">
        <v>106</v>
      </c>
      <c r="E117" s="38">
        <v>60.4</v>
      </c>
      <c r="F117" s="48"/>
      <c r="G117" s="44">
        <f t="shared" si="3"/>
        <v>60.4</v>
      </c>
    </row>
    <row r="118" spans="2:9">
      <c r="B118" s="11">
        <f t="shared" si="5"/>
        <v>107</v>
      </c>
      <c r="C118" s="20" t="s">
        <v>146</v>
      </c>
      <c r="D118" s="14" t="s">
        <v>55</v>
      </c>
      <c r="E118" s="39">
        <f>E119+E120+E121</f>
        <v>4150</v>
      </c>
      <c r="F118" s="48"/>
      <c r="G118" s="47">
        <f t="shared" si="3"/>
        <v>4150</v>
      </c>
    </row>
    <row r="119" spans="2:9">
      <c r="B119" s="11">
        <f t="shared" si="5"/>
        <v>108</v>
      </c>
      <c r="C119" s="12" t="s">
        <v>31</v>
      </c>
      <c r="D119" s="12" t="s">
        <v>57</v>
      </c>
      <c r="E119" s="38">
        <v>2500</v>
      </c>
      <c r="F119" s="48"/>
      <c r="G119" s="44">
        <f t="shared" si="3"/>
        <v>2500</v>
      </c>
    </row>
    <row r="120" spans="2:9">
      <c r="B120" s="11">
        <f t="shared" si="5"/>
        <v>109</v>
      </c>
      <c r="C120" s="12" t="s">
        <v>133</v>
      </c>
      <c r="D120" s="19" t="s">
        <v>62</v>
      </c>
      <c r="E120" s="38">
        <v>1100</v>
      </c>
      <c r="F120" s="48"/>
      <c r="G120" s="44">
        <f t="shared" si="3"/>
        <v>1100</v>
      </c>
    </row>
    <row r="121" spans="2:9">
      <c r="B121" s="11">
        <f t="shared" si="5"/>
        <v>110</v>
      </c>
      <c r="C121" s="12" t="s">
        <v>32</v>
      </c>
      <c r="D121" s="12" t="s">
        <v>106</v>
      </c>
      <c r="E121" s="38">
        <v>550</v>
      </c>
      <c r="F121" s="48"/>
      <c r="G121" s="44">
        <f t="shared" si="3"/>
        <v>550</v>
      </c>
    </row>
    <row r="122" spans="2:9" ht="18" customHeight="1">
      <c r="B122" s="11">
        <f t="shared" si="5"/>
        <v>111</v>
      </c>
      <c r="C122" s="20" t="s">
        <v>59</v>
      </c>
      <c r="D122" s="14" t="s">
        <v>55</v>
      </c>
      <c r="E122" s="39">
        <f>E123+E124+E125</f>
        <v>2593</v>
      </c>
      <c r="F122" s="48"/>
      <c r="G122" s="47">
        <f t="shared" si="3"/>
        <v>2593</v>
      </c>
    </row>
    <row r="123" spans="2:9">
      <c r="B123" s="11">
        <f t="shared" si="5"/>
        <v>112</v>
      </c>
      <c r="C123" s="12" t="s">
        <v>31</v>
      </c>
      <c r="D123" s="12" t="s">
        <v>57</v>
      </c>
      <c r="E123" s="38">
        <v>740</v>
      </c>
      <c r="F123" s="48"/>
      <c r="G123" s="44">
        <f t="shared" si="3"/>
        <v>740</v>
      </c>
    </row>
    <row r="124" spans="2:9">
      <c r="B124" s="11">
        <f t="shared" si="5"/>
        <v>113</v>
      </c>
      <c r="C124" s="12" t="s">
        <v>133</v>
      </c>
      <c r="D124" s="19" t="s">
        <v>62</v>
      </c>
      <c r="E124" s="38">
        <v>1600</v>
      </c>
      <c r="F124" s="48"/>
      <c r="G124" s="44">
        <f t="shared" si="3"/>
        <v>1600</v>
      </c>
    </row>
    <row r="125" spans="2:9">
      <c r="B125" s="11">
        <f t="shared" si="5"/>
        <v>114</v>
      </c>
      <c r="C125" s="12" t="s">
        <v>32</v>
      </c>
      <c r="D125" s="12" t="s">
        <v>106</v>
      </c>
      <c r="E125" s="38">
        <v>253</v>
      </c>
      <c r="F125" s="48"/>
      <c r="G125" s="44">
        <f t="shared" si="3"/>
        <v>253</v>
      </c>
    </row>
    <row r="126" spans="2:9" ht="31.5">
      <c r="B126" s="11">
        <f t="shared" si="5"/>
        <v>115</v>
      </c>
      <c r="C126" s="20" t="s">
        <v>113</v>
      </c>
      <c r="D126" s="14" t="s">
        <v>55</v>
      </c>
      <c r="E126" s="37">
        <f>E127+E128+E129</f>
        <v>1268</v>
      </c>
      <c r="F126" s="48"/>
      <c r="G126" s="47">
        <f t="shared" si="3"/>
        <v>1268</v>
      </c>
    </row>
    <row r="127" spans="2:9">
      <c r="B127" s="11">
        <f t="shared" si="5"/>
        <v>116</v>
      </c>
      <c r="C127" s="12" t="s">
        <v>31</v>
      </c>
      <c r="D127" s="12" t="s">
        <v>57</v>
      </c>
      <c r="E127" s="42">
        <v>548</v>
      </c>
      <c r="F127" s="48"/>
      <c r="G127" s="44">
        <f t="shared" si="3"/>
        <v>548</v>
      </c>
    </row>
    <row r="128" spans="2:9">
      <c r="B128" s="11">
        <f t="shared" si="5"/>
        <v>117</v>
      </c>
      <c r="C128" s="12" t="s">
        <v>133</v>
      </c>
      <c r="D128" s="19" t="s">
        <v>62</v>
      </c>
      <c r="E128" s="42">
        <v>375</v>
      </c>
      <c r="F128" s="48"/>
      <c r="G128" s="44">
        <f t="shared" si="3"/>
        <v>375</v>
      </c>
    </row>
    <row r="129" spans="2:7">
      <c r="B129" s="11">
        <f t="shared" si="5"/>
        <v>118</v>
      </c>
      <c r="C129" s="12" t="s">
        <v>32</v>
      </c>
      <c r="D129" s="12" t="s">
        <v>106</v>
      </c>
      <c r="E129" s="42">
        <v>345</v>
      </c>
      <c r="F129" s="48"/>
      <c r="G129" s="44">
        <f t="shared" si="3"/>
        <v>345</v>
      </c>
    </row>
    <row r="130" spans="2:7">
      <c r="B130" s="11">
        <f t="shared" si="5"/>
        <v>119</v>
      </c>
      <c r="C130" s="18" t="s">
        <v>147</v>
      </c>
      <c r="D130" s="14" t="s">
        <v>55</v>
      </c>
      <c r="E130" s="37">
        <f>E131+E132+E133</f>
        <v>2488</v>
      </c>
      <c r="F130" s="48"/>
      <c r="G130" s="47">
        <f t="shared" si="3"/>
        <v>2488</v>
      </c>
    </row>
    <row r="131" spans="2:7">
      <c r="B131" s="11">
        <f t="shared" si="5"/>
        <v>120</v>
      </c>
      <c r="C131" s="12" t="s">
        <v>31</v>
      </c>
      <c r="D131" s="12" t="s">
        <v>57</v>
      </c>
      <c r="E131" s="42">
        <v>1243</v>
      </c>
      <c r="F131" s="48"/>
      <c r="G131" s="44">
        <f t="shared" si="3"/>
        <v>1243</v>
      </c>
    </row>
    <row r="132" spans="2:7">
      <c r="B132" s="11">
        <f t="shared" si="5"/>
        <v>121</v>
      </c>
      <c r="C132" s="12" t="s">
        <v>133</v>
      </c>
      <c r="D132" s="19" t="s">
        <v>62</v>
      </c>
      <c r="E132" s="42">
        <v>1170</v>
      </c>
      <c r="F132" s="48"/>
      <c r="G132" s="44">
        <f t="shared" si="3"/>
        <v>1170</v>
      </c>
    </row>
    <row r="133" spans="2:7">
      <c r="B133" s="11">
        <f t="shared" si="5"/>
        <v>122</v>
      </c>
      <c r="C133" s="12" t="s">
        <v>32</v>
      </c>
      <c r="D133" s="12" t="s">
        <v>106</v>
      </c>
      <c r="E133" s="42">
        <v>75</v>
      </c>
      <c r="F133" s="48"/>
      <c r="G133" s="44">
        <f t="shared" si="3"/>
        <v>75</v>
      </c>
    </row>
    <row r="134" spans="2:7">
      <c r="B134" s="11">
        <f t="shared" si="5"/>
        <v>123</v>
      </c>
      <c r="C134" s="21" t="s">
        <v>174</v>
      </c>
      <c r="D134" s="14" t="s">
        <v>55</v>
      </c>
      <c r="E134" s="37">
        <f>E135+E136+E137</f>
        <v>2200</v>
      </c>
      <c r="F134" s="48"/>
      <c r="G134" s="47">
        <f t="shared" si="3"/>
        <v>2200</v>
      </c>
    </row>
    <row r="135" spans="2:7">
      <c r="B135" s="11">
        <f t="shared" si="5"/>
        <v>124</v>
      </c>
      <c r="C135" s="12" t="s">
        <v>31</v>
      </c>
      <c r="D135" s="12" t="s">
        <v>57</v>
      </c>
      <c r="E135" s="42">
        <v>900</v>
      </c>
      <c r="F135" s="48"/>
      <c r="G135" s="44">
        <f t="shared" si="3"/>
        <v>900</v>
      </c>
    </row>
    <row r="136" spans="2:7">
      <c r="B136" s="11">
        <f t="shared" si="5"/>
        <v>125</v>
      </c>
      <c r="C136" s="12" t="s">
        <v>133</v>
      </c>
      <c r="D136" s="19" t="s">
        <v>62</v>
      </c>
      <c r="E136" s="42">
        <v>1000</v>
      </c>
      <c r="F136" s="48"/>
      <c r="G136" s="44">
        <f t="shared" si="3"/>
        <v>1000</v>
      </c>
    </row>
    <row r="137" spans="2:7">
      <c r="B137" s="11">
        <f t="shared" si="5"/>
        <v>126</v>
      </c>
      <c r="C137" s="12" t="s">
        <v>32</v>
      </c>
      <c r="D137" s="12" t="s">
        <v>106</v>
      </c>
      <c r="E137" s="42">
        <v>300</v>
      </c>
      <c r="F137" s="48"/>
      <c r="G137" s="44">
        <f t="shared" si="3"/>
        <v>300</v>
      </c>
    </row>
    <row r="138" spans="2:7">
      <c r="B138" s="11">
        <f t="shared" si="5"/>
        <v>127</v>
      </c>
      <c r="C138" s="18" t="s">
        <v>115</v>
      </c>
      <c r="D138" s="14" t="s">
        <v>55</v>
      </c>
      <c r="E138" s="37">
        <f>E139+E140+E141</f>
        <v>667.39</v>
      </c>
      <c r="F138" s="48"/>
      <c r="G138" s="47">
        <f t="shared" si="3"/>
        <v>667.39</v>
      </c>
    </row>
    <row r="139" spans="2:7">
      <c r="B139" s="11">
        <f t="shared" si="5"/>
        <v>128</v>
      </c>
      <c r="C139" s="12" t="s">
        <v>31</v>
      </c>
      <c r="D139" s="12" t="s">
        <v>57</v>
      </c>
      <c r="E139" s="42">
        <v>253</v>
      </c>
      <c r="F139" s="48"/>
      <c r="G139" s="44">
        <f t="shared" si="3"/>
        <v>253</v>
      </c>
    </row>
    <row r="140" spans="2:7">
      <c r="B140" s="11">
        <f t="shared" si="5"/>
        <v>129</v>
      </c>
      <c r="C140" s="12" t="s">
        <v>133</v>
      </c>
      <c r="D140" s="19" t="s">
        <v>62</v>
      </c>
      <c r="E140" s="42">
        <v>359.39</v>
      </c>
      <c r="F140" s="48"/>
      <c r="G140" s="44">
        <f t="shared" si="3"/>
        <v>359.39</v>
      </c>
    </row>
    <row r="141" spans="2:7">
      <c r="B141" s="11">
        <f t="shared" si="5"/>
        <v>130</v>
      </c>
      <c r="C141" s="12" t="s">
        <v>32</v>
      </c>
      <c r="D141" s="12" t="s">
        <v>106</v>
      </c>
      <c r="E141" s="42">
        <v>55</v>
      </c>
      <c r="F141" s="48"/>
      <c r="G141" s="44">
        <f t="shared" ref="G141:G204" si="6">E141+F141</f>
        <v>55</v>
      </c>
    </row>
    <row r="142" spans="2:7">
      <c r="B142" s="11">
        <f t="shared" si="5"/>
        <v>131</v>
      </c>
      <c r="C142" s="18" t="s">
        <v>114</v>
      </c>
      <c r="D142" s="14" t="s">
        <v>55</v>
      </c>
      <c r="E142" s="37">
        <f>E143+E144+E145</f>
        <v>2490</v>
      </c>
      <c r="F142" s="48"/>
      <c r="G142" s="47">
        <f t="shared" si="6"/>
        <v>2490</v>
      </c>
    </row>
    <row r="143" spans="2:7">
      <c r="B143" s="11">
        <f t="shared" si="5"/>
        <v>132</v>
      </c>
      <c r="C143" s="12" t="s">
        <v>31</v>
      </c>
      <c r="D143" s="12" t="s">
        <v>57</v>
      </c>
      <c r="E143" s="42">
        <v>926</v>
      </c>
      <c r="F143" s="48"/>
      <c r="G143" s="44">
        <f t="shared" si="6"/>
        <v>926</v>
      </c>
    </row>
    <row r="144" spans="2:7">
      <c r="B144" s="11">
        <f t="shared" si="5"/>
        <v>133</v>
      </c>
      <c r="C144" s="12" t="s">
        <v>133</v>
      </c>
      <c r="D144" s="19" t="s">
        <v>62</v>
      </c>
      <c r="E144" s="42">
        <v>482</v>
      </c>
      <c r="F144" s="48"/>
      <c r="G144" s="44">
        <f t="shared" si="6"/>
        <v>482</v>
      </c>
    </row>
    <row r="145" spans="2:7">
      <c r="B145" s="11">
        <f t="shared" si="5"/>
        <v>134</v>
      </c>
      <c r="C145" s="12" t="s">
        <v>32</v>
      </c>
      <c r="D145" s="12" t="s">
        <v>106</v>
      </c>
      <c r="E145" s="42">
        <v>1082</v>
      </c>
      <c r="F145" s="48"/>
      <c r="G145" s="44">
        <f t="shared" si="6"/>
        <v>1082</v>
      </c>
    </row>
    <row r="146" spans="2:7" ht="31.5">
      <c r="B146" s="11">
        <f t="shared" si="5"/>
        <v>135</v>
      </c>
      <c r="C146" s="20" t="s">
        <v>60</v>
      </c>
      <c r="D146" s="14" t="s">
        <v>55</v>
      </c>
      <c r="E146" s="37">
        <f>E147</f>
        <v>369</v>
      </c>
      <c r="F146" s="48"/>
      <c r="G146" s="47">
        <f t="shared" si="6"/>
        <v>369</v>
      </c>
    </row>
    <row r="147" spans="2:7">
      <c r="B147" s="11">
        <f t="shared" si="5"/>
        <v>136</v>
      </c>
      <c r="C147" s="12" t="s">
        <v>31</v>
      </c>
      <c r="D147" s="12" t="s">
        <v>57</v>
      </c>
      <c r="E147" s="42">
        <v>369</v>
      </c>
      <c r="F147" s="48"/>
      <c r="G147" s="44">
        <f t="shared" si="6"/>
        <v>369</v>
      </c>
    </row>
    <row r="148" spans="2:7">
      <c r="B148" s="11">
        <f t="shared" si="5"/>
        <v>137</v>
      </c>
      <c r="C148" s="14" t="s">
        <v>135</v>
      </c>
      <c r="D148" s="14" t="s">
        <v>55</v>
      </c>
      <c r="E148" s="37">
        <f>E149</f>
        <v>17063</v>
      </c>
      <c r="F148" s="48"/>
      <c r="G148" s="47">
        <f t="shared" si="6"/>
        <v>17063</v>
      </c>
    </row>
    <row r="149" spans="2:7">
      <c r="B149" s="11">
        <f t="shared" si="5"/>
        <v>138</v>
      </c>
      <c r="C149" s="12" t="s">
        <v>61</v>
      </c>
      <c r="D149" s="12" t="s">
        <v>62</v>
      </c>
      <c r="E149" s="42">
        <v>17063</v>
      </c>
      <c r="F149" s="48"/>
      <c r="G149" s="44">
        <f t="shared" si="6"/>
        <v>17063</v>
      </c>
    </row>
    <row r="150" spans="2:7" ht="46.15" customHeight="1">
      <c r="B150" s="11">
        <f t="shared" si="5"/>
        <v>139</v>
      </c>
      <c r="C150" s="20" t="s">
        <v>185</v>
      </c>
      <c r="D150" s="14" t="s">
        <v>187</v>
      </c>
      <c r="E150" s="37">
        <v>3530.56</v>
      </c>
      <c r="F150" s="48"/>
      <c r="G150" s="47">
        <f t="shared" si="6"/>
        <v>3530.56</v>
      </c>
    </row>
    <row r="151" spans="2:7" ht="46.15" customHeight="1">
      <c r="B151" s="11">
        <f t="shared" si="5"/>
        <v>140</v>
      </c>
      <c r="C151" s="20" t="s">
        <v>185</v>
      </c>
      <c r="D151" s="14" t="s">
        <v>237</v>
      </c>
      <c r="E151" s="37">
        <v>447.44</v>
      </c>
      <c r="F151" s="48"/>
      <c r="G151" s="47">
        <f t="shared" si="6"/>
        <v>447.44</v>
      </c>
    </row>
    <row r="152" spans="2:7" ht="14.45" customHeight="1">
      <c r="B152" s="11">
        <f t="shared" si="5"/>
        <v>141</v>
      </c>
      <c r="C152" s="20" t="s">
        <v>186</v>
      </c>
      <c r="D152" s="14" t="s">
        <v>187</v>
      </c>
      <c r="E152" s="37">
        <v>34395</v>
      </c>
      <c r="F152" s="48"/>
      <c r="G152" s="47">
        <f t="shared" si="6"/>
        <v>34395</v>
      </c>
    </row>
    <row r="153" spans="2:7" ht="28.15" customHeight="1">
      <c r="B153" s="11">
        <f t="shared" si="5"/>
        <v>142</v>
      </c>
      <c r="C153" s="20" t="s">
        <v>238</v>
      </c>
      <c r="D153" s="14" t="s">
        <v>106</v>
      </c>
      <c r="E153" s="37">
        <v>19971.169999999998</v>
      </c>
      <c r="F153" s="48"/>
      <c r="G153" s="47">
        <f t="shared" si="6"/>
        <v>19971.169999999998</v>
      </c>
    </row>
    <row r="154" spans="2:7">
      <c r="B154" s="11">
        <f t="shared" si="5"/>
        <v>143</v>
      </c>
      <c r="C154" s="14" t="s">
        <v>63</v>
      </c>
      <c r="D154" s="14" t="s">
        <v>64</v>
      </c>
      <c r="E154" s="37">
        <f>E155+E158+E159+E160+E161+E162+E163+E164+E165+E166</f>
        <v>102237.47</v>
      </c>
      <c r="F154" s="48"/>
      <c r="G154" s="47">
        <f t="shared" si="6"/>
        <v>102237.47</v>
      </c>
    </row>
    <row r="155" spans="2:7">
      <c r="B155" s="11">
        <f t="shared" si="5"/>
        <v>144</v>
      </c>
      <c r="C155" s="14" t="s">
        <v>65</v>
      </c>
      <c r="D155" s="14" t="s">
        <v>64</v>
      </c>
      <c r="E155" s="37">
        <f>E156+E157</f>
        <v>11800</v>
      </c>
      <c r="F155" s="48"/>
      <c r="G155" s="47">
        <f t="shared" si="6"/>
        <v>11800</v>
      </c>
    </row>
    <row r="156" spans="2:7">
      <c r="B156" s="11">
        <f t="shared" si="5"/>
        <v>145</v>
      </c>
      <c r="C156" s="12" t="s">
        <v>107</v>
      </c>
      <c r="D156" s="12" t="s">
        <v>118</v>
      </c>
      <c r="E156" s="42">
        <v>10851</v>
      </c>
      <c r="F156" s="48"/>
      <c r="G156" s="44">
        <f t="shared" si="6"/>
        <v>10851</v>
      </c>
    </row>
    <row r="157" spans="2:7">
      <c r="B157" s="11">
        <f t="shared" si="5"/>
        <v>146</v>
      </c>
      <c r="C157" s="12" t="s">
        <v>175</v>
      </c>
      <c r="D157" s="12" t="s">
        <v>176</v>
      </c>
      <c r="E157" s="42">
        <v>949</v>
      </c>
      <c r="F157" s="48"/>
      <c r="G157" s="44">
        <f t="shared" si="6"/>
        <v>949</v>
      </c>
    </row>
    <row r="158" spans="2:7" ht="44.45" customHeight="1">
      <c r="B158" s="11">
        <f t="shared" si="5"/>
        <v>147</v>
      </c>
      <c r="C158" s="20" t="s">
        <v>160</v>
      </c>
      <c r="D158" s="14" t="s">
        <v>152</v>
      </c>
      <c r="E158" s="39">
        <v>160</v>
      </c>
      <c r="F158" s="48"/>
      <c r="G158" s="47">
        <f t="shared" si="6"/>
        <v>160</v>
      </c>
    </row>
    <row r="159" spans="2:7" ht="31.5">
      <c r="B159" s="11">
        <f t="shared" si="5"/>
        <v>148</v>
      </c>
      <c r="C159" s="20" t="s">
        <v>188</v>
      </c>
      <c r="D159" s="14" t="s">
        <v>189</v>
      </c>
      <c r="E159" s="37">
        <v>3889.5</v>
      </c>
      <c r="F159" s="48"/>
      <c r="G159" s="47">
        <f t="shared" si="6"/>
        <v>3889.5</v>
      </c>
    </row>
    <row r="160" spans="2:7" ht="36" customHeight="1">
      <c r="B160" s="11">
        <f t="shared" si="5"/>
        <v>149</v>
      </c>
      <c r="C160" s="20" t="s">
        <v>239</v>
      </c>
      <c r="D160" s="14" t="s">
        <v>240</v>
      </c>
      <c r="E160" s="37">
        <v>20100</v>
      </c>
      <c r="F160" s="48"/>
      <c r="G160" s="47">
        <f t="shared" si="6"/>
        <v>20100</v>
      </c>
    </row>
    <row r="161" spans="2:7" ht="30" customHeight="1">
      <c r="B161" s="11">
        <f t="shared" si="5"/>
        <v>150</v>
      </c>
      <c r="C161" s="20" t="s">
        <v>241</v>
      </c>
      <c r="D161" s="14" t="s">
        <v>189</v>
      </c>
      <c r="E161" s="37">
        <v>4948.8</v>
      </c>
      <c r="F161" s="48"/>
      <c r="G161" s="47">
        <f t="shared" si="6"/>
        <v>4948.8</v>
      </c>
    </row>
    <row r="162" spans="2:7" ht="47.25">
      <c r="B162" s="11">
        <f t="shared" si="5"/>
        <v>151</v>
      </c>
      <c r="C162" s="20" t="s">
        <v>242</v>
      </c>
      <c r="D162" s="14" t="s">
        <v>189</v>
      </c>
      <c r="E162" s="37">
        <v>1989.89</v>
      </c>
      <c r="F162" s="48"/>
      <c r="G162" s="47">
        <f t="shared" si="6"/>
        <v>1989.89</v>
      </c>
    </row>
    <row r="163" spans="2:7" ht="31.5">
      <c r="B163" s="11">
        <f t="shared" si="5"/>
        <v>152</v>
      </c>
      <c r="C163" s="20" t="s">
        <v>190</v>
      </c>
      <c r="D163" s="14" t="s">
        <v>189</v>
      </c>
      <c r="E163" s="37">
        <v>8797.35</v>
      </c>
      <c r="F163" s="48"/>
      <c r="G163" s="47">
        <f t="shared" si="6"/>
        <v>8797.35</v>
      </c>
    </row>
    <row r="164" spans="2:7" ht="47.25">
      <c r="B164" s="11">
        <f t="shared" si="5"/>
        <v>153</v>
      </c>
      <c r="C164" s="20" t="s">
        <v>243</v>
      </c>
      <c r="D164" s="14" t="s">
        <v>240</v>
      </c>
      <c r="E164" s="37">
        <v>15778.64</v>
      </c>
      <c r="F164" s="48"/>
      <c r="G164" s="47">
        <f t="shared" si="6"/>
        <v>15778.64</v>
      </c>
    </row>
    <row r="165" spans="2:7">
      <c r="B165" s="11">
        <f t="shared" si="5"/>
        <v>154</v>
      </c>
      <c r="C165" s="20" t="s">
        <v>244</v>
      </c>
      <c r="D165" s="14" t="s">
        <v>192</v>
      </c>
      <c r="E165" s="37">
        <v>16197.02</v>
      </c>
      <c r="F165" s="48"/>
      <c r="G165" s="47">
        <f t="shared" si="6"/>
        <v>16197.02</v>
      </c>
    </row>
    <row r="166" spans="2:7">
      <c r="B166" s="11">
        <f t="shared" si="5"/>
        <v>155</v>
      </c>
      <c r="C166" s="20" t="s">
        <v>191</v>
      </c>
      <c r="D166" s="14" t="s">
        <v>192</v>
      </c>
      <c r="E166" s="37">
        <v>18576.27</v>
      </c>
      <c r="F166" s="48"/>
      <c r="G166" s="47">
        <f t="shared" si="6"/>
        <v>18576.27</v>
      </c>
    </row>
    <row r="167" spans="2:7">
      <c r="B167" s="11">
        <f t="shared" si="5"/>
        <v>156</v>
      </c>
      <c r="C167" s="20" t="s">
        <v>66</v>
      </c>
      <c r="D167" s="17" t="s">
        <v>67</v>
      </c>
      <c r="E167" s="37">
        <f>E168+E221+E224+E231+E232+E233</f>
        <v>70367.39</v>
      </c>
      <c r="F167" s="48"/>
      <c r="G167" s="47">
        <f t="shared" si="6"/>
        <v>70367.39</v>
      </c>
    </row>
    <row r="168" spans="2:7">
      <c r="B168" s="11">
        <f t="shared" si="5"/>
        <v>157</v>
      </c>
      <c r="C168" s="22" t="s">
        <v>68</v>
      </c>
      <c r="D168" s="17" t="s">
        <v>67</v>
      </c>
      <c r="E168" s="37">
        <f>E169+E175+E181+E186+E192+E197+E202+E208+E213+E217</f>
        <v>59697.39</v>
      </c>
      <c r="F168" s="48"/>
      <c r="G168" s="47">
        <f t="shared" si="6"/>
        <v>59697.39</v>
      </c>
    </row>
    <row r="169" spans="2:7">
      <c r="B169" s="11">
        <f t="shared" si="5"/>
        <v>158</v>
      </c>
      <c r="C169" s="14" t="s">
        <v>69</v>
      </c>
      <c r="D169" s="17" t="s">
        <v>67</v>
      </c>
      <c r="E169" s="37">
        <f>E170</f>
        <v>20518</v>
      </c>
      <c r="F169" s="48"/>
      <c r="G169" s="47">
        <f t="shared" si="6"/>
        <v>20518</v>
      </c>
    </row>
    <row r="170" spans="2:7" ht="31.5">
      <c r="B170" s="11">
        <f t="shared" si="5"/>
        <v>159</v>
      </c>
      <c r="C170" s="1" t="s">
        <v>70</v>
      </c>
      <c r="D170" s="12" t="s">
        <v>71</v>
      </c>
      <c r="E170" s="42">
        <f>E171+E172+E173+E174</f>
        <v>20518</v>
      </c>
      <c r="F170" s="48"/>
      <c r="G170" s="44">
        <f t="shared" si="6"/>
        <v>20518</v>
      </c>
    </row>
    <row r="171" spans="2:7">
      <c r="B171" s="11">
        <f t="shared" si="5"/>
        <v>160</v>
      </c>
      <c r="C171" s="12" t="s">
        <v>39</v>
      </c>
      <c r="D171" s="12" t="s">
        <v>72</v>
      </c>
      <c r="E171" s="42">
        <v>18893</v>
      </c>
      <c r="F171" s="49"/>
      <c r="G171" s="44">
        <f t="shared" si="6"/>
        <v>18893</v>
      </c>
    </row>
    <row r="172" spans="2:7">
      <c r="B172" s="11">
        <f t="shared" ref="B172:B182" si="7">B171+1</f>
        <v>161</v>
      </c>
      <c r="C172" s="12" t="s">
        <v>31</v>
      </c>
      <c r="D172" s="12" t="s">
        <v>73</v>
      </c>
      <c r="E172" s="42">
        <v>1400</v>
      </c>
      <c r="F172" s="48"/>
      <c r="G172" s="44">
        <f t="shared" si="6"/>
        <v>1400</v>
      </c>
    </row>
    <row r="173" spans="2:7" ht="31.5">
      <c r="B173" s="11">
        <f t="shared" si="7"/>
        <v>162</v>
      </c>
      <c r="C173" s="1" t="s">
        <v>142</v>
      </c>
      <c r="D173" s="19" t="s">
        <v>89</v>
      </c>
      <c r="E173" s="42">
        <v>225</v>
      </c>
      <c r="F173" s="48"/>
      <c r="G173" s="44">
        <f t="shared" si="6"/>
        <v>225</v>
      </c>
    </row>
    <row r="174" spans="2:7">
      <c r="B174" s="11">
        <f t="shared" si="7"/>
        <v>163</v>
      </c>
      <c r="C174" s="12" t="s">
        <v>32</v>
      </c>
      <c r="D174" s="12" t="s">
        <v>86</v>
      </c>
      <c r="E174" s="42">
        <v>0</v>
      </c>
      <c r="F174" s="48"/>
      <c r="G174" s="44">
        <f t="shared" si="6"/>
        <v>0</v>
      </c>
    </row>
    <row r="175" spans="2:7">
      <c r="B175" s="11">
        <f t="shared" si="7"/>
        <v>164</v>
      </c>
      <c r="C175" s="14" t="s">
        <v>74</v>
      </c>
      <c r="D175" s="14" t="s">
        <v>67</v>
      </c>
      <c r="E175" s="37">
        <f>E176</f>
        <v>4809</v>
      </c>
      <c r="F175" s="48"/>
      <c r="G175" s="47">
        <f t="shared" si="6"/>
        <v>4809</v>
      </c>
    </row>
    <row r="176" spans="2:7" ht="31.5">
      <c r="B176" s="11">
        <f t="shared" si="7"/>
        <v>165</v>
      </c>
      <c r="C176" s="1" t="s">
        <v>70</v>
      </c>
      <c r="D176" s="12" t="s">
        <v>71</v>
      </c>
      <c r="E176" s="42">
        <f>E177+E178+E179+E180</f>
        <v>4809</v>
      </c>
      <c r="F176" s="48"/>
      <c r="G176" s="44">
        <f t="shared" si="6"/>
        <v>4809</v>
      </c>
    </row>
    <row r="177" spans="2:7">
      <c r="B177" s="11">
        <f t="shared" si="7"/>
        <v>166</v>
      </c>
      <c r="C177" s="12" t="s">
        <v>39</v>
      </c>
      <c r="D177" s="12" t="s">
        <v>75</v>
      </c>
      <c r="E177" s="42">
        <v>3772</v>
      </c>
      <c r="F177" s="48"/>
      <c r="G177" s="44">
        <f t="shared" si="6"/>
        <v>3772</v>
      </c>
    </row>
    <row r="178" spans="2:7">
      <c r="B178" s="11">
        <f t="shared" si="7"/>
        <v>167</v>
      </c>
      <c r="C178" s="12" t="s">
        <v>31</v>
      </c>
      <c r="D178" s="12" t="s">
        <v>73</v>
      </c>
      <c r="E178" s="42">
        <v>934</v>
      </c>
      <c r="F178" s="48"/>
      <c r="G178" s="44">
        <f t="shared" si="6"/>
        <v>934</v>
      </c>
    </row>
    <row r="179" spans="2:7" ht="31.5">
      <c r="B179" s="11">
        <f t="shared" si="7"/>
        <v>168</v>
      </c>
      <c r="C179" s="1" t="s">
        <v>142</v>
      </c>
      <c r="D179" s="19" t="s">
        <v>89</v>
      </c>
      <c r="E179" s="42">
        <v>65</v>
      </c>
      <c r="F179" s="48"/>
      <c r="G179" s="44">
        <f t="shared" si="6"/>
        <v>65</v>
      </c>
    </row>
    <row r="180" spans="2:7">
      <c r="B180" s="11">
        <f t="shared" si="7"/>
        <v>169</v>
      </c>
      <c r="C180" s="12" t="s">
        <v>32</v>
      </c>
      <c r="D180" s="12" t="s">
        <v>79</v>
      </c>
      <c r="E180" s="42">
        <v>38</v>
      </c>
      <c r="F180" s="48"/>
      <c r="G180" s="44">
        <f t="shared" si="6"/>
        <v>38</v>
      </c>
    </row>
    <row r="181" spans="2:7">
      <c r="B181" s="11">
        <f t="shared" si="7"/>
        <v>170</v>
      </c>
      <c r="C181" s="14" t="s">
        <v>76</v>
      </c>
      <c r="D181" s="14" t="s">
        <v>67</v>
      </c>
      <c r="E181" s="37">
        <f>E182</f>
        <v>4104</v>
      </c>
      <c r="F181" s="48"/>
      <c r="G181" s="47">
        <f t="shared" si="6"/>
        <v>4104</v>
      </c>
    </row>
    <row r="182" spans="2:7" ht="31.5">
      <c r="B182" s="11">
        <f t="shared" si="7"/>
        <v>171</v>
      </c>
      <c r="C182" s="1" t="s">
        <v>70</v>
      </c>
      <c r="D182" s="12" t="s">
        <v>71</v>
      </c>
      <c r="E182" s="42">
        <f>E183+E184+E185</f>
        <v>4104</v>
      </c>
      <c r="F182" s="48"/>
      <c r="G182" s="44">
        <f t="shared" si="6"/>
        <v>4104</v>
      </c>
    </row>
    <row r="183" spans="2:7">
      <c r="B183" s="11">
        <f t="shared" ref="B183:B247" si="8">B182+1</f>
        <v>172</v>
      </c>
      <c r="C183" s="12" t="s">
        <v>39</v>
      </c>
      <c r="D183" s="12" t="s">
        <v>72</v>
      </c>
      <c r="E183" s="42">
        <v>3581</v>
      </c>
      <c r="F183" s="49"/>
      <c r="G183" s="44">
        <f t="shared" si="6"/>
        <v>3581</v>
      </c>
    </row>
    <row r="184" spans="2:7">
      <c r="B184" s="11">
        <f t="shared" si="8"/>
        <v>173</v>
      </c>
      <c r="C184" s="12" t="s">
        <v>31</v>
      </c>
      <c r="D184" s="12" t="s">
        <v>73</v>
      </c>
      <c r="E184" s="42">
        <v>523</v>
      </c>
      <c r="F184" s="48"/>
      <c r="G184" s="44">
        <f t="shared" si="6"/>
        <v>523</v>
      </c>
    </row>
    <row r="185" spans="2:7">
      <c r="B185" s="11">
        <f t="shared" si="8"/>
        <v>174</v>
      </c>
      <c r="C185" s="12" t="s">
        <v>32</v>
      </c>
      <c r="D185" s="12" t="s">
        <v>79</v>
      </c>
      <c r="E185" s="42">
        <v>0</v>
      </c>
      <c r="F185" s="48"/>
      <c r="G185" s="44">
        <f t="shared" si="6"/>
        <v>0</v>
      </c>
    </row>
    <row r="186" spans="2:7">
      <c r="B186" s="11">
        <f t="shared" si="8"/>
        <v>175</v>
      </c>
      <c r="C186" s="14" t="s">
        <v>77</v>
      </c>
      <c r="D186" s="14" t="s">
        <v>67</v>
      </c>
      <c r="E186" s="37">
        <f>E187</f>
        <v>6680</v>
      </c>
      <c r="F186" s="48"/>
      <c r="G186" s="47">
        <f t="shared" si="6"/>
        <v>6680</v>
      </c>
    </row>
    <row r="187" spans="2:7" ht="31.5">
      <c r="B187" s="11">
        <f t="shared" si="8"/>
        <v>176</v>
      </c>
      <c r="C187" s="1" t="s">
        <v>78</v>
      </c>
      <c r="D187" s="12" t="s">
        <v>71</v>
      </c>
      <c r="E187" s="42">
        <f>E188+E189+E190+E191</f>
        <v>6680</v>
      </c>
      <c r="F187" s="48"/>
      <c r="G187" s="44">
        <f t="shared" si="6"/>
        <v>6680</v>
      </c>
    </row>
    <row r="188" spans="2:7">
      <c r="B188" s="11">
        <f t="shared" si="8"/>
        <v>177</v>
      </c>
      <c r="C188" s="12" t="s">
        <v>39</v>
      </c>
      <c r="D188" s="12" t="s">
        <v>72</v>
      </c>
      <c r="E188" s="42">
        <v>5300</v>
      </c>
      <c r="F188" s="48"/>
      <c r="G188" s="44">
        <f t="shared" si="6"/>
        <v>5300</v>
      </c>
    </row>
    <row r="189" spans="2:7">
      <c r="B189" s="11">
        <f t="shared" si="8"/>
        <v>178</v>
      </c>
      <c r="C189" s="12" t="s">
        <v>31</v>
      </c>
      <c r="D189" s="12" t="s">
        <v>73</v>
      </c>
      <c r="E189" s="42">
        <v>1000</v>
      </c>
      <c r="F189" s="48"/>
      <c r="G189" s="44">
        <f t="shared" si="6"/>
        <v>1000</v>
      </c>
    </row>
    <row r="190" spans="2:7" ht="31.5">
      <c r="B190" s="11">
        <f t="shared" si="8"/>
        <v>179</v>
      </c>
      <c r="C190" s="1" t="s">
        <v>142</v>
      </c>
      <c r="D190" s="19" t="s">
        <v>89</v>
      </c>
      <c r="E190" s="42">
        <v>100</v>
      </c>
      <c r="F190" s="48"/>
      <c r="G190" s="44">
        <f t="shared" si="6"/>
        <v>100</v>
      </c>
    </row>
    <row r="191" spans="2:7">
      <c r="B191" s="11">
        <f t="shared" si="8"/>
        <v>180</v>
      </c>
      <c r="C191" s="12" t="s">
        <v>32</v>
      </c>
      <c r="D191" s="12" t="s">
        <v>79</v>
      </c>
      <c r="E191" s="42">
        <v>280</v>
      </c>
      <c r="F191" s="48"/>
      <c r="G191" s="44">
        <f t="shared" si="6"/>
        <v>280</v>
      </c>
    </row>
    <row r="192" spans="2:7" ht="19.899999999999999" customHeight="1">
      <c r="B192" s="11">
        <f t="shared" si="8"/>
        <v>181</v>
      </c>
      <c r="C192" s="20" t="s">
        <v>80</v>
      </c>
      <c r="D192" s="14" t="s">
        <v>67</v>
      </c>
      <c r="E192" s="37">
        <f>E193</f>
        <v>1831</v>
      </c>
      <c r="F192" s="48"/>
      <c r="G192" s="47">
        <f t="shared" si="6"/>
        <v>1831</v>
      </c>
    </row>
    <row r="193" spans="2:7" ht="31.5">
      <c r="B193" s="11">
        <f t="shared" si="8"/>
        <v>182</v>
      </c>
      <c r="C193" s="1" t="s">
        <v>78</v>
      </c>
      <c r="D193" s="12" t="s">
        <v>71</v>
      </c>
      <c r="E193" s="42">
        <f>E194+E195+E196</f>
        <v>1831</v>
      </c>
      <c r="F193" s="48"/>
      <c r="G193" s="44">
        <f t="shared" si="6"/>
        <v>1831</v>
      </c>
    </row>
    <row r="194" spans="2:7">
      <c r="B194" s="11">
        <f t="shared" si="8"/>
        <v>183</v>
      </c>
      <c r="C194" s="12" t="s">
        <v>39</v>
      </c>
      <c r="D194" s="12" t="s">
        <v>72</v>
      </c>
      <c r="E194" s="42">
        <v>1192</v>
      </c>
      <c r="F194" s="48"/>
      <c r="G194" s="44">
        <f t="shared" si="6"/>
        <v>1192</v>
      </c>
    </row>
    <row r="195" spans="2:7">
      <c r="B195" s="11">
        <f t="shared" si="8"/>
        <v>184</v>
      </c>
      <c r="C195" s="12" t="s">
        <v>31</v>
      </c>
      <c r="D195" s="12" t="s">
        <v>73</v>
      </c>
      <c r="E195" s="42">
        <v>580</v>
      </c>
      <c r="F195" s="48"/>
      <c r="G195" s="44">
        <f t="shared" si="6"/>
        <v>580</v>
      </c>
    </row>
    <row r="196" spans="2:7">
      <c r="B196" s="11">
        <f t="shared" si="8"/>
        <v>185</v>
      </c>
      <c r="C196" s="12" t="s">
        <v>32</v>
      </c>
      <c r="D196" s="12" t="s">
        <v>86</v>
      </c>
      <c r="E196" s="42">
        <v>59</v>
      </c>
      <c r="F196" s="48"/>
      <c r="G196" s="44">
        <f t="shared" si="6"/>
        <v>59</v>
      </c>
    </row>
    <row r="197" spans="2:7">
      <c r="B197" s="11">
        <f t="shared" si="8"/>
        <v>186</v>
      </c>
      <c r="C197" s="14" t="s">
        <v>81</v>
      </c>
      <c r="D197" s="14" t="s">
        <v>67</v>
      </c>
      <c r="E197" s="37">
        <f>E198</f>
        <v>3740</v>
      </c>
      <c r="F197" s="48"/>
      <c r="G197" s="47">
        <f t="shared" si="6"/>
        <v>3740</v>
      </c>
    </row>
    <row r="198" spans="2:7" ht="31.5">
      <c r="B198" s="11">
        <f t="shared" si="8"/>
        <v>187</v>
      </c>
      <c r="C198" s="1" t="s">
        <v>78</v>
      </c>
      <c r="D198" s="12" t="s">
        <v>71</v>
      </c>
      <c r="E198" s="42">
        <f>E199+E200+E201</f>
        <v>3740</v>
      </c>
      <c r="F198" s="48"/>
      <c r="G198" s="44">
        <f t="shared" si="6"/>
        <v>3740</v>
      </c>
    </row>
    <row r="199" spans="2:7">
      <c r="B199" s="11">
        <f t="shared" si="8"/>
        <v>188</v>
      </c>
      <c r="C199" s="12" t="s">
        <v>39</v>
      </c>
      <c r="D199" s="12" t="s">
        <v>72</v>
      </c>
      <c r="E199" s="42">
        <v>2240</v>
      </c>
      <c r="F199" s="48"/>
      <c r="G199" s="44">
        <f t="shared" si="6"/>
        <v>2240</v>
      </c>
    </row>
    <row r="200" spans="2:7">
      <c r="B200" s="11">
        <f t="shared" si="8"/>
        <v>189</v>
      </c>
      <c r="C200" s="12" t="s">
        <v>31</v>
      </c>
      <c r="D200" s="12" t="s">
        <v>73</v>
      </c>
      <c r="E200" s="42">
        <v>1500</v>
      </c>
      <c r="F200" s="48"/>
      <c r="G200" s="44">
        <f t="shared" si="6"/>
        <v>1500</v>
      </c>
    </row>
    <row r="201" spans="2:7">
      <c r="B201" s="11">
        <f t="shared" si="8"/>
        <v>190</v>
      </c>
      <c r="C201" s="12" t="s">
        <v>32</v>
      </c>
      <c r="D201" s="12" t="s">
        <v>86</v>
      </c>
      <c r="E201" s="42">
        <v>0</v>
      </c>
      <c r="F201" s="49"/>
      <c r="G201" s="44">
        <f t="shared" si="6"/>
        <v>0</v>
      </c>
    </row>
    <row r="202" spans="2:7">
      <c r="B202" s="11">
        <f t="shared" si="8"/>
        <v>191</v>
      </c>
      <c r="C202" s="14" t="s">
        <v>82</v>
      </c>
      <c r="D202" s="14" t="s">
        <v>67</v>
      </c>
      <c r="E202" s="37">
        <f>E203</f>
        <v>11449.29</v>
      </c>
      <c r="F202" s="48"/>
      <c r="G202" s="47">
        <f t="shared" si="6"/>
        <v>11449.29</v>
      </c>
    </row>
    <row r="203" spans="2:7" ht="31.5">
      <c r="B203" s="11">
        <f t="shared" si="8"/>
        <v>192</v>
      </c>
      <c r="C203" s="1" t="s">
        <v>78</v>
      </c>
      <c r="D203" s="12" t="s">
        <v>71</v>
      </c>
      <c r="E203" s="42">
        <f>E204+E205+E206+E207</f>
        <v>11449.29</v>
      </c>
      <c r="F203" s="48"/>
      <c r="G203" s="44">
        <f t="shared" si="6"/>
        <v>11449.29</v>
      </c>
    </row>
    <row r="204" spans="2:7">
      <c r="B204" s="11">
        <f t="shared" si="8"/>
        <v>193</v>
      </c>
      <c r="C204" s="12" t="s">
        <v>39</v>
      </c>
      <c r="D204" s="12" t="s">
        <v>72</v>
      </c>
      <c r="E204" s="42">
        <v>7684</v>
      </c>
      <c r="F204" s="48"/>
      <c r="G204" s="44">
        <f t="shared" si="6"/>
        <v>7684</v>
      </c>
    </row>
    <row r="205" spans="2:7">
      <c r="B205" s="11">
        <f t="shared" si="8"/>
        <v>194</v>
      </c>
      <c r="C205" s="12" t="s">
        <v>31</v>
      </c>
      <c r="D205" s="12" t="s">
        <v>73</v>
      </c>
      <c r="E205" s="42">
        <v>3200</v>
      </c>
      <c r="F205" s="48"/>
      <c r="G205" s="44">
        <f t="shared" ref="G205:G268" si="9">E205+F205</f>
        <v>3200</v>
      </c>
    </row>
    <row r="206" spans="2:7" ht="31.5">
      <c r="B206" s="11">
        <f t="shared" si="8"/>
        <v>195</v>
      </c>
      <c r="C206" s="1" t="s">
        <v>142</v>
      </c>
      <c r="D206" s="19" t="s">
        <v>89</v>
      </c>
      <c r="E206" s="42">
        <v>170</v>
      </c>
      <c r="F206" s="48"/>
      <c r="G206" s="44">
        <f t="shared" si="9"/>
        <v>170</v>
      </c>
    </row>
    <row r="207" spans="2:7">
      <c r="B207" s="11">
        <f t="shared" si="8"/>
        <v>196</v>
      </c>
      <c r="C207" s="12" t="s">
        <v>32</v>
      </c>
      <c r="D207" s="12" t="s">
        <v>86</v>
      </c>
      <c r="E207" s="42">
        <v>395.29</v>
      </c>
      <c r="F207" s="48"/>
      <c r="G207" s="44">
        <f t="shared" si="9"/>
        <v>395.29</v>
      </c>
    </row>
    <row r="208" spans="2:7" ht="19.149999999999999" customHeight="1">
      <c r="B208" s="11">
        <f t="shared" si="8"/>
        <v>197</v>
      </c>
      <c r="C208" s="20" t="s">
        <v>83</v>
      </c>
      <c r="D208" s="14" t="s">
        <v>67</v>
      </c>
      <c r="E208" s="37">
        <f>E209</f>
        <v>3765.1</v>
      </c>
      <c r="F208" s="48"/>
      <c r="G208" s="47">
        <f t="shared" si="9"/>
        <v>3765.1</v>
      </c>
    </row>
    <row r="209" spans="2:7" ht="31.5">
      <c r="B209" s="11">
        <f t="shared" si="8"/>
        <v>198</v>
      </c>
      <c r="C209" s="1" t="s">
        <v>78</v>
      </c>
      <c r="D209" s="12" t="s">
        <v>71</v>
      </c>
      <c r="E209" s="42">
        <f>E210+E211+E212</f>
        <v>3765.1</v>
      </c>
      <c r="F209" s="48"/>
      <c r="G209" s="44">
        <f t="shared" si="9"/>
        <v>3765.1</v>
      </c>
    </row>
    <row r="210" spans="2:7">
      <c r="B210" s="11">
        <f t="shared" si="8"/>
        <v>199</v>
      </c>
      <c r="C210" s="12" t="s">
        <v>39</v>
      </c>
      <c r="D210" s="12" t="s">
        <v>72</v>
      </c>
      <c r="E210" s="42">
        <v>2789</v>
      </c>
      <c r="F210" s="50"/>
      <c r="G210" s="44">
        <f t="shared" si="9"/>
        <v>2789</v>
      </c>
    </row>
    <row r="211" spans="2:7">
      <c r="B211" s="11">
        <f t="shared" si="8"/>
        <v>200</v>
      </c>
      <c r="C211" s="12" t="s">
        <v>31</v>
      </c>
      <c r="D211" s="12" t="s">
        <v>73</v>
      </c>
      <c r="E211" s="42">
        <v>908</v>
      </c>
      <c r="F211" s="48"/>
      <c r="G211" s="44">
        <f t="shared" si="9"/>
        <v>908</v>
      </c>
    </row>
    <row r="212" spans="2:7">
      <c r="B212" s="11">
        <f t="shared" si="8"/>
        <v>201</v>
      </c>
      <c r="C212" s="12" t="s">
        <v>32</v>
      </c>
      <c r="D212" s="12" t="s">
        <v>86</v>
      </c>
      <c r="E212" s="42">
        <v>68.099999999999994</v>
      </c>
      <c r="F212" s="48"/>
      <c r="G212" s="44">
        <f t="shared" si="9"/>
        <v>68.099999999999994</v>
      </c>
    </row>
    <row r="213" spans="2:7">
      <c r="B213" s="11">
        <f t="shared" si="8"/>
        <v>202</v>
      </c>
      <c r="C213" s="14" t="s">
        <v>84</v>
      </c>
      <c r="D213" s="14" t="s">
        <v>67</v>
      </c>
      <c r="E213" s="37">
        <f>E214</f>
        <v>1935</v>
      </c>
      <c r="F213" s="48"/>
      <c r="G213" s="47">
        <f t="shared" si="9"/>
        <v>1935</v>
      </c>
    </row>
    <row r="214" spans="2:7" ht="31.5">
      <c r="B214" s="11">
        <f t="shared" si="8"/>
        <v>203</v>
      </c>
      <c r="C214" s="1" t="s">
        <v>78</v>
      </c>
      <c r="D214" s="12" t="s">
        <v>71</v>
      </c>
      <c r="E214" s="42">
        <f>E215+E216</f>
        <v>1935</v>
      </c>
      <c r="F214" s="48"/>
      <c r="G214" s="44">
        <f t="shared" si="9"/>
        <v>1935</v>
      </c>
    </row>
    <row r="215" spans="2:7">
      <c r="B215" s="11">
        <f t="shared" si="8"/>
        <v>204</v>
      </c>
      <c r="C215" s="12" t="s">
        <v>39</v>
      </c>
      <c r="D215" s="12" t="s">
        <v>72</v>
      </c>
      <c r="E215" s="42">
        <v>1005</v>
      </c>
      <c r="F215" s="48"/>
      <c r="G215" s="44">
        <f t="shared" si="9"/>
        <v>1005</v>
      </c>
    </row>
    <row r="216" spans="2:7">
      <c r="B216" s="11">
        <f t="shared" si="8"/>
        <v>205</v>
      </c>
      <c r="C216" s="12" t="s">
        <v>31</v>
      </c>
      <c r="D216" s="12" t="s">
        <v>73</v>
      </c>
      <c r="E216" s="42">
        <v>930</v>
      </c>
      <c r="F216" s="48"/>
      <c r="G216" s="44">
        <f t="shared" si="9"/>
        <v>930</v>
      </c>
    </row>
    <row r="217" spans="2:7">
      <c r="B217" s="11">
        <f t="shared" si="8"/>
        <v>206</v>
      </c>
      <c r="C217" s="14" t="s">
        <v>85</v>
      </c>
      <c r="D217" s="14" t="s">
        <v>67</v>
      </c>
      <c r="E217" s="37">
        <f>E218</f>
        <v>866</v>
      </c>
      <c r="F217" s="48"/>
      <c r="G217" s="47">
        <f t="shared" si="9"/>
        <v>866</v>
      </c>
    </row>
    <row r="218" spans="2:7" ht="31.5">
      <c r="B218" s="11">
        <f t="shared" si="8"/>
        <v>207</v>
      </c>
      <c r="C218" s="1" t="s">
        <v>78</v>
      </c>
      <c r="D218" s="12" t="s">
        <v>71</v>
      </c>
      <c r="E218" s="42">
        <f>E219+E220</f>
        <v>866</v>
      </c>
      <c r="F218" s="48"/>
      <c r="G218" s="44">
        <f t="shared" si="9"/>
        <v>866</v>
      </c>
    </row>
    <row r="219" spans="2:7">
      <c r="B219" s="11">
        <f t="shared" si="8"/>
        <v>208</v>
      </c>
      <c r="C219" s="12" t="s">
        <v>39</v>
      </c>
      <c r="D219" s="12" t="s">
        <v>72</v>
      </c>
      <c r="E219" s="42">
        <v>490</v>
      </c>
      <c r="F219" s="48"/>
      <c r="G219" s="44">
        <f t="shared" si="9"/>
        <v>490</v>
      </c>
    </row>
    <row r="220" spans="2:7">
      <c r="B220" s="11">
        <f t="shared" si="8"/>
        <v>209</v>
      </c>
      <c r="C220" s="12" t="s">
        <v>31</v>
      </c>
      <c r="D220" s="12" t="s">
        <v>73</v>
      </c>
      <c r="E220" s="42">
        <v>376</v>
      </c>
      <c r="F220" s="48"/>
      <c r="G220" s="44">
        <f t="shared" si="9"/>
        <v>376</v>
      </c>
    </row>
    <row r="221" spans="2:7">
      <c r="B221" s="11">
        <f t="shared" si="8"/>
        <v>210</v>
      </c>
      <c r="C221" s="22" t="s">
        <v>87</v>
      </c>
      <c r="D221" s="17" t="s">
        <v>67</v>
      </c>
      <c r="E221" s="37">
        <f>E222</f>
        <v>4100</v>
      </c>
      <c r="F221" s="48"/>
      <c r="G221" s="47">
        <f t="shared" si="9"/>
        <v>4100</v>
      </c>
    </row>
    <row r="222" spans="2:7">
      <c r="B222" s="11">
        <f t="shared" si="8"/>
        <v>211</v>
      </c>
      <c r="C222" s="35" t="s">
        <v>169</v>
      </c>
      <c r="D222" s="35" t="s">
        <v>67</v>
      </c>
      <c r="E222" s="37">
        <f>E223</f>
        <v>4100</v>
      </c>
      <c r="F222" s="48"/>
      <c r="G222" s="47">
        <f t="shared" si="9"/>
        <v>4100</v>
      </c>
    </row>
    <row r="223" spans="2:7">
      <c r="B223" s="11">
        <f t="shared" si="8"/>
        <v>212</v>
      </c>
      <c r="C223" s="12" t="s">
        <v>88</v>
      </c>
      <c r="D223" s="12" t="s">
        <v>89</v>
      </c>
      <c r="E223" s="42">
        <v>4100</v>
      </c>
      <c r="F223" s="48"/>
      <c r="G223" s="44">
        <f t="shared" si="9"/>
        <v>4100</v>
      </c>
    </row>
    <row r="224" spans="2:7">
      <c r="B224" s="11">
        <f t="shared" si="8"/>
        <v>213</v>
      </c>
      <c r="C224" s="35" t="s">
        <v>170</v>
      </c>
      <c r="D224" s="35" t="s">
        <v>67</v>
      </c>
      <c r="E224" s="37">
        <f>E225+E227+E229</f>
        <v>4000</v>
      </c>
      <c r="F224" s="48"/>
      <c r="G224" s="47">
        <f t="shared" si="9"/>
        <v>4000</v>
      </c>
    </row>
    <row r="225" spans="2:7">
      <c r="B225" s="11">
        <f t="shared" si="8"/>
        <v>214</v>
      </c>
      <c r="C225" s="35" t="s">
        <v>171</v>
      </c>
      <c r="D225" s="35" t="s">
        <v>67</v>
      </c>
      <c r="E225" s="37">
        <f>E226</f>
        <v>1600</v>
      </c>
      <c r="F225" s="48"/>
      <c r="G225" s="47">
        <f t="shared" si="9"/>
        <v>1600</v>
      </c>
    </row>
    <row r="226" spans="2:7">
      <c r="B226" s="11">
        <f t="shared" si="8"/>
        <v>215</v>
      </c>
      <c r="C226" s="12" t="s">
        <v>88</v>
      </c>
      <c r="D226" s="12" t="s">
        <v>89</v>
      </c>
      <c r="E226" s="42">
        <v>1600</v>
      </c>
      <c r="F226" s="48"/>
      <c r="G226" s="44">
        <f t="shared" si="9"/>
        <v>1600</v>
      </c>
    </row>
    <row r="227" spans="2:7">
      <c r="B227" s="11">
        <f t="shared" si="8"/>
        <v>216</v>
      </c>
      <c r="C227" s="35" t="s">
        <v>172</v>
      </c>
      <c r="D227" s="35" t="s">
        <v>67</v>
      </c>
      <c r="E227" s="37">
        <f>E228</f>
        <v>1200</v>
      </c>
      <c r="F227" s="48"/>
      <c r="G227" s="47">
        <f t="shared" si="9"/>
        <v>1200</v>
      </c>
    </row>
    <row r="228" spans="2:7">
      <c r="B228" s="11">
        <f t="shared" si="8"/>
        <v>217</v>
      </c>
      <c r="C228" s="12" t="s">
        <v>88</v>
      </c>
      <c r="D228" s="12" t="s">
        <v>89</v>
      </c>
      <c r="E228" s="42">
        <v>1200</v>
      </c>
      <c r="F228" s="48"/>
      <c r="G228" s="44">
        <f t="shared" si="9"/>
        <v>1200</v>
      </c>
    </row>
    <row r="229" spans="2:7">
      <c r="B229" s="11">
        <f t="shared" si="8"/>
        <v>218</v>
      </c>
      <c r="C229" s="35" t="s">
        <v>173</v>
      </c>
      <c r="D229" s="35" t="s">
        <v>67</v>
      </c>
      <c r="E229" s="37">
        <f>E230</f>
        <v>1200</v>
      </c>
      <c r="F229" s="48"/>
      <c r="G229" s="47">
        <f t="shared" si="9"/>
        <v>1200</v>
      </c>
    </row>
    <row r="230" spans="2:7">
      <c r="B230" s="11">
        <f t="shared" si="8"/>
        <v>219</v>
      </c>
      <c r="C230" s="12" t="s">
        <v>88</v>
      </c>
      <c r="D230" s="12" t="s">
        <v>89</v>
      </c>
      <c r="E230" s="42">
        <v>1200</v>
      </c>
      <c r="F230" s="48"/>
      <c r="G230" s="44">
        <f t="shared" si="9"/>
        <v>1200</v>
      </c>
    </row>
    <row r="231" spans="2:7" ht="31.5">
      <c r="B231" s="11">
        <f t="shared" si="8"/>
        <v>220</v>
      </c>
      <c r="C231" s="20" t="s">
        <v>263</v>
      </c>
      <c r="D231" s="41" t="s">
        <v>264</v>
      </c>
      <c r="E231" s="37">
        <v>1040</v>
      </c>
      <c r="F231" s="48"/>
      <c r="G231" s="47">
        <f t="shared" si="9"/>
        <v>1040</v>
      </c>
    </row>
    <row r="232" spans="2:7" ht="28.15" customHeight="1">
      <c r="B232" s="11">
        <f t="shared" si="8"/>
        <v>221</v>
      </c>
      <c r="C232" s="20" t="s">
        <v>265</v>
      </c>
      <c r="D232" s="41" t="s">
        <v>264</v>
      </c>
      <c r="E232" s="37">
        <v>510</v>
      </c>
      <c r="F232" s="48"/>
      <c r="G232" s="47">
        <f t="shared" si="9"/>
        <v>510</v>
      </c>
    </row>
    <row r="233" spans="2:7" ht="31.5">
      <c r="B233" s="11">
        <f t="shared" si="8"/>
        <v>222</v>
      </c>
      <c r="C233" s="20" t="s">
        <v>266</v>
      </c>
      <c r="D233" s="41" t="s">
        <v>264</v>
      </c>
      <c r="E233" s="37">
        <v>1020</v>
      </c>
      <c r="F233" s="48"/>
      <c r="G233" s="47">
        <f t="shared" si="9"/>
        <v>1020</v>
      </c>
    </row>
    <row r="234" spans="2:7" ht="18.600000000000001" customHeight="1">
      <c r="B234" s="11">
        <f t="shared" si="8"/>
        <v>223</v>
      </c>
      <c r="C234" s="20" t="s">
        <v>90</v>
      </c>
      <c r="D234" s="14" t="s">
        <v>91</v>
      </c>
      <c r="E234" s="37">
        <f>E235</f>
        <v>230756.69999999998</v>
      </c>
      <c r="F234" s="48"/>
      <c r="G234" s="47">
        <f t="shared" si="9"/>
        <v>230756.69999999998</v>
      </c>
    </row>
    <row r="235" spans="2:7" ht="28.15" customHeight="1">
      <c r="B235" s="11">
        <f t="shared" si="8"/>
        <v>224</v>
      </c>
      <c r="C235" s="20" t="s">
        <v>92</v>
      </c>
      <c r="D235" s="14" t="s">
        <v>93</v>
      </c>
      <c r="E235" s="37">
        <f>E236+E237+E238+E239+E240+E241+E242</f>
        <v>230756.69999999998</v>
      </c>
      <c r="F235" s="48"/>
      <c r="G235" s="47">
        <f t="shared" si="9"/>
        <v>230756.69999999998</v>
      </c>
    </row>
    <row r="236" spans="2:7">
      <c r="B236" s="11">
        <f t="shared" si="8"/>
        <v>225</v>
      </c>
      <c r="C236" s="12" t="s">
        <v>39</v>
      </c>
      <c r="D236" s="12" t="s">
        <v>94</v>
      </c>
      <c r="E236" s="42">
        <v>139351</v>
      </c>
      <c r="F236" s="48"/>
      <c r="G236" s="44">
        <f t="shared" si="9"/>
        <v>139351</v>
      </c>
    </row>
    <row r="237" spans="2:7">
      <c r="B237" s="11">
        <f t="shared" si="8"/>
        <v>226</v>
      </c>
      <c r="C237" s="12" t="s">
        <v>31</v>
      </c>
      <c r="D237" s="12" t="s">
        <v>95</v>
      </c>
      <c r="E237" s="42">
        <v>35000</v>
      </c>
      <c r="F237" s="48"/>
      <c r="G237" s="44">
        <f t="shared" si="9"/>
        <v>35000</v>
      </c>
    </row>
    <row r="238" spans="2:7">
      <c r="B238" s="11">
        <f t="shared" si="8"/>
        <v>227</v>
      </c>
      <c r="C238" s="12" t="s">
        <v>96</v>
      </c>
      <c r="D238" s="45" t="s">
        <v>268</v>
      </c>
      <c r="E238" s="42">
        <v>18100</v>
      </c>
      <c r="F238" s="48"/>
      <c r="G238" s="44">
        <f t="shared" si="9"/>
        <v>18100</v>
      </c>
    </row>
    <row r="239" spans="2:7" ht="31.5">
      <c r="B239" s="11">
        <f t="shared" si="8"/>
        <v>228</v>
      </c>
      <c r="C239" s="1" t="s">
        <v>142</v>
      </c>
      <c r="D239" s="46" t="s">
        <v>144</v>
      </c>
      <c r="E239" s="42">
        <v>1500</v>
      </c>
      <c r="F239" s="48"/>
      <c r="G239" s="44">
        <f t="shared" si="9"/>
        <v>1500</v>
      </c>
    </row>
    <row r="240" spans="2:7">
      <c r="B240" s="11">
        <f t="shared" si="8"/>
        <v>229</v>
      </c>
      <c r="C240" s="12" t="s">
        <v>32</v>
      </c>
      <c r="D240" s="45" t="s">
        <v>97</v>
      </c>
      <c r="E240" s="42">
        <v>35125.18</v>
      </c>
      <c r="F240" s="48"/>
      <c r="G240" s="44">
        <f t="shared" si="9"/>
        <v>35125.18</v>
      </c>
    </row>
    <row r="241" spans="2:7" ht="31.15" customHeight="1">
      <c r="B241" s="11">
        <f t="shared" si="8"/>
        <v>230</v>
      </c>
      <c r="C241" s="1" t="s">
        <v>193</v>
      </c>
      <c r="D241" s="45" t="s">
        <v>194</v>
      </c>
      <c r="E241" s="42">
        <v>1279.52</v>
      </c>
      <c r="F241" s="48"/>
      <c r="G241" s="44">
        <f t="shared" si="9"/>
        <v>1279.52</v>
      </c>
    </row>
    <row r="242" spans="2:7" ht="29.45" customHeight="1">
      <c r="B242" s="11">
        <f t="shared" si="8"/>
        <v>231</v>
      </c>
      <c r="C242" s="1" t="s">
        <v>195</v>
      </c>
      <c r="D242" s="45" t="s">
        <v>194</v>
      </c>
      <c r="E242" s="42">
        <v>401</v>
      </c>
      <c r="F242" s="48"/>
      <c r="G242" s="44">
        <f t="shared" si="9"/>
        <v>401</v>
      </c>
    </row>
    <row r="243" spans="2:7" ht="21.75" customHeight="1">
      <c r="B243" s="11">
        <f t="shared" si="8"/>
        <v>232</v>
      </c>
      <c r="C243" s="20" t="s">
        <v>98</v>
      </c>
      <c r="D243" s="35" t="s">
        <v>99</v>
      </c>
      <c r="E243" s="37">
        <f>E244+E245+E246</f>
        <v>57263.51</v>
      </c>
      <c r="F243" s="48"/>
      <c r="G243" s="47">
        <f t="shared" si="9"/>
        <v>57263.51</v>
      </c>
    </row>
    <row r="244" spans="2:7">
      <c r="B244" s="11">
        <f t="shared" si="8"/>
        <v>233</v>
      </c>
      <c r="C244" s="14" t="s">
        <v>149</v>
      </c>
      <c r="D244" s="35" t="s">
        <v>143</v>
      </c>
      <c r="E244" s="39">
        <v>21347.5</v>
      </c>
      <c r="F244" s="48"/>
      <c r="G244" s="47">
        <f t="shared" si="9"/>
        <v>21347.5</v>
      </c>
    </row>
    <row r="245" spans="2:7">
      <c r="B245" s="11">
        <f t="shared" si="8"/>
        <v>234</v>
      </c>
      <c r="C245" s="14" t="s">
        <v>124</v>
      </c>
      <c r="D245" s="35" t="s">
        <v>100</v>
      </c>
      <c r="E245" s="39">
        <v>35456.01</v>
      </c>
      <c r="F245" s="48"/>
      <c r="G245" s="47">
        <f t="shared" si="9"/>
        <v>35456.01</v>
      </c>
    </row>
    <row r="246" spans="2:7" ht="31.5">
      <c r="B246" s="11">
        <f t="shared" si="8"/>
        <v>235</v>
      </c>
      <c r="C246" s="27" t="s">
        <v>196</v>
      </c>
      <c r="D246" s="35" t="s">
        <v>198</v>
      </c>
      <c r="E246" s="37">
        <v>460</v>
      </c>
      <c r="F246" s="48"/>
      <c r="G246" s="47">
        <f t="shared" si="9"/>
        <v>460</v>
      </c>
    </row>
    <row r="247" spans="2:7" ht="17.25" customHeight="1">
      <c r="B247" s="11">
        <f t="shared" si="8"/>
        <v>236</v>
      </c>
      <c r="C247" s="20" t="s">
        <v>104</v>
      </c>
      <c r="D247" s="14" t="s">
        <v>105</v>
      </c>
      <c r="E247" s="37">
        <f>E248+E249+E250</f>
        <v>45821.17</v>
      </c>
      <c r="F247" s="48"/>
      <c r="G247" s="47">
        <f t="shared" si="9"/>
        <v>45821.17</v>
      </c>
    </row>
    <row r="248" spans="2:7" ht="21.6" customHeight="1">
      <c r="B248" s="11">
        <f t="shared" ref="B248:B262" si="10">B247+1</f>
        <v>237</v>
      </c>
      <c r="C248" s="20" t="s">
        <v>245</v>
      </c>
      <c r="D248" s="14" t="s">
        <v>177</v>
      </c>
      <c r="E248" s="37">
        <v>7000</v>
      </c>
      <c r="F248" s="48"/>
      <c r="G248" s="47">
        <f t="shared" si="9"/>
        <v>7000</v>
      </c>
    </row>
    <row r="249" spans="2:7" ht="21.6" customHeight="1">
      <c r="B249" s="11">
        <f t="shared" si="10"/>
        <v>238</v>
      </c>
      <c r="C249" s="20" t="s">
        <v>32</v>
      </c>
      <c r="D249" s="14" t="s">
        <v>199</v>
      </c>
      <c r="E249" s="37">
        <v>37445</v>
      </c>
      <c r="F249" s="48"/>
      <c r="G249" s="47">
        <f t="shared" si="9"/>
        <v>37445</v>
      </c>
    </row>
    <row r="250" spans="2:7" ht="21.6" customHeight="1">
      <c r="B250" s="11">
        <f t="shared" si="10"/>
        <v>239</v>
      </c>
      <c r="C250" s="14" t="s">
        <v>196</v>
      </c>
      <c r="D250" s="14" t="s">
        <v>197</v>
      </c>
      <c r="E250" s="37">
        <v>1376.17</v>
      </c>
      <c r="F250" s="48"/>
      <c r="G250" s="47">
        <f t="shared" si="9"/>
        <v>1376.17</v>
      </c>
    </row>
    <row r="251" spans="2:7" ht="21.6" customHeight="1">
      <c r="B251" s="11">
        <f t="shared" si="10"/>
        <v>240</v>
      </c>
      <c r="C251" s="20" t="s">
        <v>246</v>
      </c>
      <c r="D251" s="14" t="s">
        <v>247</v>
      </c>
      <c r="E251" s="37">
        <f>E252+E253+E254+E255</f>
        <v>10982</v>
      </c>
      <c r="F251" s="48"/>
      <c r="G251" s="47">
        <f t="shared" si="9"/>
        <v>10982</v>
      </c>
    </row>
    <row r="252" spans="2:7" ht="21.6" customHeight="1">
      <c r="B252" s="11">
        <f t="shared" si="10"/>
        <v>241</v>
      </c>
      <c r="C252" s="20" t="s">
        <v>248</v>
      </c>
      <c r="D252" s="14" t="s">
        <v>249</v>
      </c>
      <c r="E252" s="37">
        <v>7000</v>
      </c>
      <c r="F252" s="48"/>
      <c r="G252" s="47">
        <f t="shared" si="9"/>
        <v>7000</v>
      </c>
    </row>
    <row r="253" spans="2:7" ht="31.9" customHeight="1">
      <c r="B253" s="11">
        <f t="shared" si="10"/>
        <v>242</v>
      </c>
      <c r="C253" s="20" t="s">
        <v>250</v>
      </c>
      <c r="D253" s="14" t="s">
        <v>251</v>
      </c>
      <c r="E253" s="37">
        <v>2564.83</v>
      </c>
      <c r="F253" s="48"/>
      <c r="G253" s="47">
        <f t="shared" si="9"/>
        <v>2564.83</v>
      </c>
    </row>
    <row r="254" spans="2:7" ht="21.6" customHeight="1">
      <c r="B254" s="11">
        <f t="shared" si="10"/>
        <v>243</v>
      </c>
      <c r="C254" s="20" t="s">
        <v>252</v>
      </c>
      <c r="D254" s="14" t="s">
        <v>251</v>
      </c>
      <c r="E254" s="37">
        <v>1412.17</v>
      </c>
      <c r="F254" s="48"/>
      <c r="G254" s="47">
        <f t="shared" si="9"/>
        <v>1412.17</v>
      </c>
    </row>
    <row r="255" spans="2:7" ht="21.6" customHeight="1">
      <c r="B255" s="11">
        <f t="shared" si="10"/>
        <v>244</v>
      </c>
      <c r="C255" s="20" t="s">
        <v>253</v>
      </c>
      <c r="D255" s="14" t="s">
        <v>254</v>
      </c>
      <c r="E255" s="37">
        <v>5</v>
      </c>
      <c r="F255" s="48"/>
      <c r="G255" s="47">
        <f t="shared" si="9"/>
        <v>5</v>
      </c>
    </row>
    <row r="256" spans="2:7" ht="21.6" customHeight="1">
      <c r="B256" s="11">
        <f t="shared" si="10"/>
        <v>245</v>
      </c>
      <c r="C256" s="20" t="s">
        <v>276</v>
      </c>
      <c r="D256" s="14" t="s">
        <v>277</v>
      </c>
      <c r="E256" s="37">
        <f>E257</f>
        <v>0</v>
      </c>
      <c r="F256" s="37">
        <f>F257</f>
        <v>1243</v>
      </c>
      <c r="G256" s="47">
        <f t="shared" si="9"/>
        <v>1243</v>
      </c>
    </row>
    <row r="257" spans="2:7" ht="17.45" customHeight="1">
      <c r="B257" s="11">
        <f t="shared" si="10"/>
        <v>246</v>
      </c>
      <c r="C257" s="12" t="s">
        <v>31</v>
      </c>
      <c r="D257" s="12" t="s">
        <v>278</v>
      </c>
      <c r="E257" s="44">
        <v>0</v>
      </c>
      <c r="F257" s="42">
        <v>1243</v>
      </c>
      <c r="G257" s="44">
        <f t="shared" si="9"/>
        <v>1243</v>
      </c>
    </row>
    <row r="258" spans="2:7" ht="21.75" customHeight="1">
      <c r="B258" s="11">
        <f t="shared" si="10"/>
        <v>247</v>
      </c>
      <c r="C258" s="14" t="s">
        <v>101</v>
      </c>
      <c r="D258" s="14" t="s">
        <v>102</v>
      </c>
      <c r="E258" s="37">
        <f>E259+E262+E263+E264+E265</f>
        <v>97729.450000000012</v>
      </c>
      <c r="F258" s="48"/>
      <c r="G258" s="47">
        <f t="shared" si="9"/>
        <v>97729.450000000012</v>
      </c>
    </row>
    <row r="259" spans="2:7" ht="21.75" customHeight="1">
      <c r="B259" s="11">
        <f t="shared" si="10"/>
        <v>248</v>
      </c>
      <c r="C259" s="14" t="s">
        <v>126</v>
      </c>
      <c r="D259" s="14" t="s">
        <v>102</v>
      </c>
      <c r="E259" s="37">
        <f>E260+E261</f>
        <v>80000</v>
      </c>
      <c r="F259" s="48"/>
      <c r="G259" s="47">
        <f t="shared" si="9"/>
        <v>80000</v>
      </c>
    </row>
    <row r="260" spans="2:7">
      <c r="B260" s="11">
        <f t="shared" si="10"/>
        <v>249</v>
      </c>
      <c r="C260" s="12" t="s">
        <v>31</v>
      </c>
      <c r="D260" s="12" t="s">
        <v>127</v>
      </c>
      <c r="E260" s="42">
        <v>60000</v>
      </c>
      <c r="F260" s="48"/>
      <c r="G260" s="44">
        <f t="shared" si="9"/>
        <v>60000</v>
      </c>
    </row>
    <row r="261" spans="2:7">
      <c r="B261" s="11">
        <f t="shared" si="10"/>
        <v>250</v>
      </c>
      <c r="C261" s="12" t="s">
        <v>32</v>
      </c>
      <c r="D261" s="12" t="s">
        <v>145</v>
      </c>
      <c r="E261" s="42">
        <v>20000</v>
      </c>
      <c r="F261" s="48"/>
      <c r="G261" s="44">
        <f t="shared" si="9"/>
        <v>20000</v>
      </c>
    </row>
    <row r="262" spans="2:7" ht="37.15" customHeight="1">
      <c r="B262" s="11">
        <f t="shared" si="10"/>
        <v>251</v>
      </c>
      <c r="C262" s="27" t="s">
        <v>255</v>
      </c>
      <c r="D262" s="14" t="s">
        <v>256</v>
      </c>
      <c r="E262" s="37">
        <v>1047</v>
      </c>
      <c r="F262" s="48"/>
      <c r="G262" s="47">
        <f t="shared" si="9"/>
        <v>1047</v>
      </c>
    </row>
    <row r="263" spans="2:7" ht="39" customHeight="1">
      <c r="B263" s="11">
        <f t="shared" ref="B263:B270" si="11">B262+1</f>
        <v>252</v>
      </c>
      <c r="C263" s="27" t="s">
        <v>257</v>
      </c>
      <c r="D263" s="14" t="s">
        <v>256</v>
      </c>
      <c r="E263" s="37">
        <v>5112.32</v>
      </c>
      <c r="F263" s="48"/>
      <c r="G263" s="47">
        <f t="shared" si="9"/>
        <v>5112.32</v>
      </c>
    </row>
    <row r="264" spans="2:7" ht="42" customHeight="1">
      <c r="B264" s="11">
        <f t="shared" si="11"/>
        <v>253</v>
      </c>
      <c r="C264" s="27" t="s">
        <v>258</v>
      </c>
      <c r="D264" s="14" t="s">
        <v>256</v>
      </c>
      <c r="E264" s="37">
        <v>10990.44</v>
      </c>
      <c r="F264" s="48"/>
      <c r="G264" s="47">
        <f t="shared" si="9"/>
        <v>10990.44</v>
      </c>
    </row>
    <row r="265" spans="2:7" ht="58.9" customHeight="1">
      <c r="B265" s="11">
        <f t="shared" si="11"/>
        <v>254</v>
      </c>
      <c r="C265" s="27" t="s">
        <v>259</v>
      </c>
      <c r="D265" s="14" t="s">
        <v>137</v>
      </c>
      <c r="E265" s="37">
        <v>579.69000000000005</v>
      </c>
      <c r="F265" s="48"/>
      <c r="G265" s="47">
        <f t="shared" si="9"/>
        <v>579.69000000000005</v>
      </c>
    </row>
    <row r="266" spans="2:7">
      <c r="B266" s="11">
        <f t="shared" si="11"/>
        <v>255</v>
      </c>
      <c r="C266" s="25" t="s">
        <v>139</v>
      </c>
      <c r="D266" s="25" t="s">
        <v>140</v>
      </c>
      <c r="E266" s="37">
        <f>E267</f>
        <v>10000</v>
      </c>
      <c r="F266" s="48"/>
      <c r="G266" s="47">
        <f t="shared" si="9"/>
        <v>10000</v>
      </c>
    </row>
    <row r="267" spans="2:7">
      <c r="B267" s="11">
        <f t="shared" si="11"/>
        <v>256</v>
      </c>
      <c r="C267" s="28" t="s">
        <v>260</v>
      </c>
      <c r="D267" s="28" t="s">
        <v>205</v>
      </c>
      <c r="E267" s="37">
        <v>10000</v>
      </c>
      <c r="F267" s="48"/>
      <c r="G267" s="47">
        <f t="shared" si="9"/>
        <v>10000</v>
      </c>
    </row>
    <row r="268" spans="2:7" ht="31.5">
      <c r="B268" s="11">
        <f t="shared" si="11"/>
        <v>257</v>
      </c>
      <c r="C268" s="27" t="s">
        <v>269</v>
      </c>
      <c r="D268" s="28" t="s">
        <v>270</v>
      </c>
      <c r="E268" s="47">
        <f>E269+E270</f>
        <v>30200</v>
      </c>
      <c r="F268" s="48"/>
      <c r="G268" s="47">
        <f t="shared" si="9"/>
        <v>30200</v>
      </c>
    </row>
    <row r="269" spans="2:7">
      <c r="B269" s="11">
        <f t="shared" si="11"/>
        <v>258</v>
      </c>
      <c r="C269" s="43" t="s">
        <v>271</v>
      </c>
      <c r="D269" s="43" t="s">
        <v>272</v>
      </c>
      <c r="E269" s="44">
        <v>200</v>
      </c>
      <c r="F269" s="48"/>
      <c r="G269" s="44">
        <f t="shared" ref="G269:G270" si="12">E269+F269</f>
        <v>200</v>
      </c>
    </row>
    <row r="270" spans="2:7">
      <c r="B270" s="11">
        <f t="shared" si="11"/>
        <v>259</v>
      </c>
      <c r="C270" s="1" t="s">
        <v>178</v>
      </c>
      <c r="D270" s="12" t="s">
        <v>200</v>
      </c>
      <c r="E270" s="44">
        <v>30000</v>
      </c>
      <c r="F270" s="48"/>
      <c r="G270" s="44">
        <f t="shared" si="12"/>
        <v>30000</v>
      </c>
    </row>
    <row r="271" spans="2:7">
      <c r="B271" s="23"/>
      <c r="C271" s="30"/>
      <c r="D271" s="30"/>
      <c r="E271" s="40"/>
    </row>
    <row r="272" spans="2:7">
      <c r="B272" s="29"/>
      <c r="C272" s="30"/>
      <c r="D272" s="30"/>
      <c r="E272" s="15"/>
    </row>
    <row r="273" spans="2:6">
      <c r="B273" s="23"/>
      <c r="C273" s="5" t="s">
        <v>167</v>
      </c>
      <c r="D273" s="53" t="s">
        <v>273</v>
      </c>
      <c r="E273" s="53"/>
    </row>
    <row r="274" spans="2:6">
      <c r="B274" s="23"/>
      <c r="C274" s="33"/>
      <c r="D274" s="52" t="s">
        <v>274</v>
      </c>
      <c r="E274" s="52"/>
      <c r="F274" s="52"/>
    </row>
    <row r="275" spans="2:6">
      <c r="B275" s="23"/>
      <c r="C275" s="5" t="s">
        <v>168</v>
      </c>
      <c r="D275" s="53" t="s">
        <v>275</v>
      </c>
      <c r="E275" s="53"/>
    </row>
    <row r="276" spans="2:6">
      <c r="B276" s="3"/>
      <c r="C276" s="3"/>
      <c r="D276" s="3"/>
    </row>
    <row r="277" spans="2:6">
      <c r="B277" s="3"/>
      <c r="C277" s="4"/>
      <c r="D277" s="5"/>
    </row>
    <row r="278" spans="2:6">
      <c r="B278" s="3"/>
      <c r="C278" s="6"/>
      <c r="D278" s="54"/>
      <c r="E278" s="54"/>
    </row>
    <row r="279" spans="2:6">
      <c r="B279" s="3"/>
      <c r="C279" s="4"/>
      <c r="D279" s="5"/>
    </row>
  </sheetData>
  <mergeCells count="17">
    <mergeCell ref="C6:G6"/>
    <mergeCell ref="G8:G11"/>
    <mergeCell ref="F1:G1"/>
    <mergeCell ref="F2:G2"/>
    <mergeCell ref="B8:B11"/>
    <mergeCell ref="C8:C11"/>
    <mergeCell ref="E8:E11"/>
    <mergeCell ref="D1:E1"/>
    <mergeCell ref="D2:E2"/>
    <mergeCell ref="B1:C1"/>
    <mergeCell ref="B2:C2"/>
    <mergeCell ref="B3:C3"/>
    <mergeCell ref="D273:E273"/>
    <mergeCell ref="D275:E275"/>
    <mergeCell ref="D278:E278"/>
    <mergeCell ref="D8:D11"/>
    <mergeCell ref="F8:F11"/>
  </mergeCells>
  <phoneticPr fontId="0" type="noConversion"/>
  <pageMargins left="0.23622047244094499" right="0.23622047244094499" top="0.55118110236220497" bottom="0.35433070866141703" header="0.31496062992126" footer="0.31496062992126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Monica Toader</cp:lastModifiedBy>
  <cp:lastPrinted>2025-05-08T05:04:57Z</cp:lastPrinted>
  <dcterms:created xsi:type="dcterms:W3CDTF">2011-02-07T14:42:14Z</dcterms:created>
  <dcterms:modified xsi:type="dcterms:W3CDTF">2025-05-09T08:38:52Z</dcterms:modified>
</cp:coreProperties>
</file>