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2\3_sedinta_ordinara_10 februarie_2022\hotarari_alb_negru\"/>
    </mc:Choice>
  </mc:AlternateContent>
  <xr:revisionPtr revIDLastSave="0" documentId="13_ncr:1_{4285BC06-B46E-4328-B205-368E9A0CF35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1" i="1"/>
  <c r="G59" i="1"/>
  <c r="G58" i="1"/>
  <c r="G57" i="1"/>
  <c r="G56" i="1"/>
  <c r="G55" i="1"/>
  <c r="G29" i="1"/>
  <c r="G28" i="1"/>
  <c r="G17" i="1"/>
  <c r="G54" i="1" l="1"/>
  <c r="G53" i="1" s="1"/>
  <c r="G69" i="1"/>
  <c r="G40" i="1"/>
  <c r="G46" i="1" s="1"/>
  <c r="G48" i="1" s="1"/>
  <c r="G50" i="1" s="1"/>
  <c r="G52" i="1" s="1"/>
  <c r="G72" i="1" l="1"/>
</calcChain>
</file>

<file path=xl/sharedStrings.xml><?xml version="1.0" encoding="utf-8"?>
<sst xmlns="http://schemas.openxmlformats.org/spreadsheetml/2006/main" count="105" uniqueCount="100">
  <si>
    <t>INDICATORI</t>
  </si>
  <si>
    <t>Nr. rd.</t>
  </si>
  <si>
    <t>I.</t>
  </si>
  <si>
    <t>VENITURI TOTALE (Rd.1 = Rd. 2 + Rd. 5)</t>
  </si>
  <si>
    <t>Venituri totale din exploatare din care:</t>
  </si>
  <si>
    <t>a)</t>
  </si>
  <si>
    <t>b)</t>
  </si>
  <si>
    <t>transferuri, cf. prevederilor legale in vigoare</t>
  </si>
  <si>
    <t>Venituri financiare</t>
  </si>
  <si>
    <t>II.</t>
  </si>
  <si>
    <t>CHELTUIELI TOTALE (Rd.6 = Rd. 7 + Rd.19)</t>
  </si>
  <si>
    <t>Cheltuieli de exploatare  (Rd 7= Rd8+Rd9+Rd10+Rd18) din care:</t>
  </si>
  <si>
    <t>A.</t>
  </si>
  <si>
    <t>Cheltuieli cu bunuri şi servicii</t>
  </si>
  <si>
    <t>B.</t>
  </si>
  <si>
    <t>Cheltuieli cu impozite, taxe şi vărsăminte asimilate</t>
  </si>
  <si>
    <t>C.</t>
  </si>
  <si>
    <t>Cheltuieli cu personalul,(Rd10= Rd11+Rd14+Rd 16+Rd17) din care:</t>
  </si>
  <si>
    <t>C0</t>
  </si>
  <si>
    <t>C1</t>
  </si>
  <si>
    <t>ch. cu salariile</t>
  </si>
  <si>
    <t>C2</t>
  </si>
  <si>
    <t>bonusuri</t>
  </si>
  <si>
    <t>C3</t>
  </si>
  <si>
    <t>alte cheltuieli cu personalul, din care:</t>
  </si>
  <si>
    <t>cheltuieli cu plăţi compensatorii aferente disponibilizărilor de personal</t>
  </si>
  <si>
    <t>C4</t>
  </si>
  <si>
    <t>Cheltuieli aferente contractului de mandat si a altor organe de conducere, control, comisii si comitete</t>
  </si>
  <si>
    <t>C5</t>
  </si>
  <si>
    <t>Cheltuieli cu contributiile datorate de angajator</t>
  </si>
  <si>
    <t>D.</t>
  </si>
  <si>
    <t>Alte cheltuieli de exploatare</t>
  </si>
  <si>
    <t>Cheltuieli financiare</t>
  </si>
  <si>
    <t>III</t>
  </si>
  <si>
    <t>IV</t>
  </si>
  <si>
    <t>IMPOZIT PE PROFIT CURENT</t>
  </si>
  <si>
    <t>IMPOZIT PE PROFIT AMÂNAT</t>
  </si>
  <si>
    <t>VENITURI DIN IMPOZITUL PE PROFIT AMÂNAT</t>
  </si>
  <si>
    <t>IMPOZITUL SPECIFIC UNOR ACTIVITĂȚI</t>
  </si>
  <si>
    <t xml:space="preserve">ALTE IMPOZITE NEREPREZENTATE LA ELEMENTELE DE MAI SUS </t>
  </si>
  <si>
    <t>V</t>
  </si>
  <si>
    <t>PROFIT /PIERDEREA NETA A PERIOADEI DE RAPORTARE  (Rd 26=Rd 20-Rd21-Rd22+Rd23-Rd24-Rd25)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</si>
  <si>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</si>
  <si>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</si>
  <si>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</si>
  <si>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plăţii dobânzilor, comisioanelor şi altor costuri aferente acestor împrumuturi</t>
  </si>
  <si>
    <t>Alte repartizări prevăzute de lege</t>
  </si>
  <si>
    <t>Participarea salariaţilor la profit în limita a 10% din profitul net, dar nu mai mult de nivelul unul salariu de bază mediu lunar realizat la nivelul operatorului economic în exerciţiul financiar de referinţă</t>
  </si>
  <si>
    <t>Minimum 50% vărsăminte la bugetul de stat sau local în cazul regiilor autonome, ori dividente cuvenite acţionarilor, în cazul societăţilor/companiilor naţionale şi societăţilor cu capital integral sau majoritar de stat, din care:</t>
  </si>
  <si>
    <t>dividente cuvenite bugetului local</t>
  </si>
  <si>
    <t>c)</t>
  </si>
  <si>
    <t xml:space="preserve">dividente cuvenite altor actionari   </t>
  </si>
  <si>
    <t>Profitul nerepartizat pe destinaţiile prevăzute la Rd.33 - Rd.34 se repartizează la alte rezerve şi constituie sursă proprie de finanţare</t>
  </si>
  <si>
    <t>VI</t>
  </si>
  <si>
    <t>VENITURI DIN FONDURI EUROPENE</t>
  </si>
  <si>
    <t>VII</t>
  </si>
  <si>
    <t>CHELTUIELI ELIGIBILE DIN FONDURI EUROPENE, din care:</t>
  </si>
  <si>
    <t>cheltuieli materiale</t>
  </si>
  <si>
    <t>cheltuieli cu salariile</t>
  </si>
  <si>
    <t>cheltuieli privind prestările de servicii</t>
  </si>
  <si>
    <t>d)</t>
  </si>
  <si>
    <t>cheltuieli cu reclama şi publicitatea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</si>
  <si>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</si>
  <si>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</si>
  <si>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</si>
  <si>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</si>
  <si>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</si>
  <si>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</si>
  <si>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</si>
  <si>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PENTRU INVESTIŢII</t>
  </si>
  <si>
    <t>X</t>
  </si>
  <si>
    <t>DATE DE FUNDAMENTARE</t>
  </si>
  <si>
    <t>Nr. de personal prognozat la finele anului</t>
  </si>
  <si>
    <t>Nr. mediu de salariaţi total</t>
  </si>
  <si>
    <t xml:space="preserve">Castigul mediu lunar pe salariat (lei/persoana) determinat pe baza cheltuielilor de natura salariala </t>
  </si>
  <si>
    <t>Câştigul mediu lunar pe salariat (lei/persoana) determinat pe baza cheltuielilor de natura salariala, recalculata cf. Legii anuale a bugetului de stat</t>
  </si>
  <si>
    <t>Productivitatea muncii în unităţi valorice pe total personal mediu ( mii lei/persoană) (Rd.2/Rd.51)</t>
  </si>
  <si>
    <t>Productivitatea muncii in unitati valorice pe total personal mediu recalculata cf Legii anuale a bugetului de stat</t>
  </si>
  <si>
    <t>Productivitatea muncii în unităţi fizice pe total personal mediu (cantitate produse finite/ persoană)</t>
  </si>
  <si>
    <t>Cheltuieli totale la 1000 lei venituri totale (Rd 57= (Rd.6/Rd.1) x 1000)</t>
  </si>
  <si>
    <t>Plăţi restante</t>
  </si>
  <si>
    <t>Creanţe restante</t>
  </si>
  <si>
    <t xml:space="preserve">                                                                                                                                                                                                             mii lei</t>
  </si>
  <si>
    <t xml:space="preserve">                                                                                                                                                     mii lei</t>
  </si>
  <si>
    <t>Bugetul de venituri și cheltuieli pe anul 2022</t>
  </si>
  <si>
    <t>al Aeroportului Internațional Avram Iancu Cluj R.A.</t>
  </si>
  <si>
    <t>Presedinte</t>
  </si>
  <si>
    <t xml:space="preserve">                                                      Secretar General al Județului</t>
  </si>
  <si>
    <t xml:space="preserve">                                                                  Contrasemnează</t>
  </si>
  <si>
    <r>
      <t>REZULTATUL BRUT(profit/pierdere)</t>
    </r>
    <r>
      <rPr>
        <sz val="11"/>
        <rFont val="Montserrat Light"/>
      </rPr>
      <t xml:space="preserve"> (Rd 20= Rd1-Rd6)</t>
    </r>
  </si>
  <si>
    <t xml:space="preserve">                                                                       Simona Gaci</t>
  </si>
  <si>
    <t xml:space="preserve">        Alin Tișe</t>
  </si>
  <si>
    <t>la Hotărârea nr. 22/2022</t>
  </si>
  <si>
    <t>Anexa nr. 1</t>
  </si>
  <si>
    <t>pentru publicare</t>
  </si>
  <si>
    <t>Buget an curent 2022</t>
  </si>
  <si>
    <t xml:space="preserve">cheltuieli de natura salariala (Rd 11= Rd12+Rd13)  </t>
  </si>
  <si>
    <t xml:space="preserve">dividende cuvenite bugetului de stat   </t>
  </si>
  <si>
    <t>Profitul contabil rămas după deducerea sumelor de la Rd. 27,28,29, 30,31 (Rd 32= Rd26-(Rd27 la Rd 31) &gt;=0)</t>
  </si>
  <si>
    <t>subventii, cf prevederilor legale in vigoare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</si>
</sst>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Montserrat"/>
    </font>
    <font>
      <sz val="11"/>
      <name val="Montserrat Light"/>
    </font>
    <font>
      <b/>
      <sz val="11"/>
      <name val="Montserrat Light"/>
    </font>
    <font>
      <sz val="12"/>
      <name val="Montserrat Light"/>
    </font>
    <font>
      <b/>
      <sz val="12"/>
      <name val="Montserrat Light"/>
    </font>
    <font>
      <sz val="8"/>
      <name val="Calibri"/>
      <family val="2"/>
      <scheme val="minor"/>
    </font>
    <font>
      <sz val="11"/>
      <name val="Montserrat"/>
    </font>
    <font>
      <sz val="12"/>
      <name val="Montserrat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8" fillId="0" borderId="0" xfId="1" applyFont="1" applyAlignment="1">
      <alignment wrapText="1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4" xfId="0" applyFont="1" applyBorder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8" fillId="0" borderId="0" xfId="0" applyFont="1" applyAlignment="1"/>
    <xf numFmtId="0" fontId="10" fillId="0" borderId="0" xfId="0" applyFont="1" applyAlignment="1">
      <alignment horizontal="center"/>
    </xf>
  </cellXfs>
  <cellStyles count="2">
    <cellStyle name="Normal" xfId="0" builtinId="0"/>
    <cellStyle name="Normal_BVC sint. v.23.01.2013" xfId="1" xr:uid="{EABBBE23-F977-45AE-A005-EA6F36EF3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38100</xdr:rowOff>
    </xdr:from>
    <xdr:to>
      <xdr:col>5</xdr:col>
      <xdr:colOff>586740</xdr:colOff>
      <xdr:row>0</xdr:row>
      <xdr:rowOff>777240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D388D74-51B5-4279-9DF6-E6FA305D5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280" y="38100"/>
          <a:ext cx="50673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vr\Consiliul%2017\Users\loredana.badescu\Desktop\BVC%20Aero\Varianta%202\ANEXE%20BVC%20_%202022_14.01.2022_final_Anexa%203%20corect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1"/>
      <sheetName val="Anexa 2 "/>
      <sheetName val="Anexa 3"/>
      <sheetName val="Anexa 4"/>
      <sheetName val="Anexa 5"/>
      <sheetName val="Sheet1"/>
    </sheetNames>
    <sheetDataSet>
      <sheetData sheetId="0" refreshError="1"/>
      <sheetData sheetId="1">
        <row r="19">
          <cell r="P19">
            <v>82279.584000000003</v>
          </cell>
        </row>
        <row r="26">
          <cell r="P26">
            <v>0</v>
          </cell>
        </row>
        <row r="125">
          <cell r="P125">
            <v>0</v>
          </cell>
        </row>
        <row r="126">
          <cell r="P126">
            <v>0</v>
          </cell>
        </row>
        <row r="193">
          <cell r="P193">
            <v>0</v>
          </cell>
        </row>
        <row r="194">
          <cell r="P194">
            <v>10700</v>
          </cell>
        </row>
      </sheetData>
      <sheetData sheetId="2" refreshError="1"/>
      <sheetData sheetId="3">
        <row r="14">
          <cell r="G14">
            <v>75016.933870000008</v>
          </cell>
        </row>
        <row r="19">
          <cell r="G19">
            <v>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view="pageLayout" zoomScaleNormal="100" workbookViewId="0">
      <selection activeCell="H79" sqref="H79"/>
    </sheetView>
  </sheetViews>
  <sheetFormatPr defaultRowHeight="14.4" x14ac:dyDescent="0.3"/>
  <cols>
    <col min="1" max="1" width="6.33203125" style="57" customWidth="1"/>
    <col min="2" max="2" width="12.44140625" style="57" customWidth="1"/>
    <col min="3" max="3" width="10.109375" style="57" customWidth="1"/>
    <col min="4" max="4" width="5.33203125" style="40" customWidth="1"/>
    <col min="5" max="5" width="52.6640625" style="40" customWidth="1"/>
    <col min="6" max="6" width="11.88671875" style="40" customWidth="1"/>
    <col min="7" max="7" width="14.109375" style="40" customWidth="1"/>
    <col min="8" max="16384" width="8.88671875" style="40"/>
  </cols>
  <sheetData>
    <row r="1" spans="1:8" ht="63" customHeight="1" x14ac:dyDescent="0.3">
      <c r="A1" s="39"/>
      <c r="B1" s="39"/>
      <c r="C1" s="39"/>
      <c r="D1" s="39"/>
      <c r="E1" s="39"/>
      <c r="F1" s="39"/>
      <c r="G1" s="39"/>
    </row>
    <row r="2" spans="1:8" ht="16.8" x14ac:dyDescent="0.4">
      <c r="A2" s="26"/>
      <c r="B2" s="41"/>
      <c r="C2" s="41"/>
      <c r="D2" s="41"/>
      <c r="E2" s="14"/>
      <c r="F2" s="27" t="s">
        <v>93</v>
      </c>
      <c r="G2" s="42"/>
      <c r="H2" s="43"/>
    </row>
    <row r="3" spans="1:8" ht="17.399999999999999" customHeight="1" x14ac:dyDescent="0.4">
      <c r="A3" s="26"/>
      <c r="B3" s="41"/>
      <c r="C3" s="41"/>
      <c r="D3" s="41"/>
      <c r="E3" s="14"/>
      <c r="F3" s="24" t="s">
        <v>92</v>
      </c>
      <c r="G3" s="24"/>
      <c r="H3" s="44"/>
    </row>
    <row r="4" spans="1:8" ht="16.8" x14ac:dyDescent="0.4">
      <c r="A4" s="13"/>
      <c r="B4" s="44"/>
      <c r="C4" s="44"/>
      <c r="D4" s="44"/>
      <c r="E4" s="44"/>
      <c r="F4" s="45" t="s">
        <v>94</v>
      </c>
      <c r="G4" s="45"/>
      <c r="H4" s="44"/>
    </row>
    <row r="5" spans="1:8" ht="16.8" x14ac:dyDescent="0.4">
      <c r="A5" s="1"/>
      <c r="B5" s="2"/>
      <c r="C5" s="3"/>
      <c r="D5" s="2"/>
      <c r="E5" s="14"/>
      <c r="F5" s="15"/>
      <c r="G5" s="16"/>
      <c r="H5" s="46"/>
    </row>
    <row r="6" spans="1:8" ht="16.8" x14ac:dyDescent="0.4">
      <c r="A6" s="47"/>
      <c r="B6" s="48"/>
      <c r="C6" s="48"/>
      <c r="D6" s="48"/>
      <c r="E6" s="49"/>
      <c r="F6" s="46"/>
      <c r="G6" s="46"/>
      <c r="H6" s="46"/>
    </row>
    <row r="7" spans="1:8" ht="18" x14ac:dyDescent="0.4">
      <c r="A7" s="4"/>
      <c r="B7" s="4"/>
      <c r="C7" s="4"/>
      <c r="D7" s="46"/>
      <c r="E7" s="50" t="s">
        <v>84</v>
      </c>
      <c r="F7" s="46"/>
      <c r="G7" s="17"/>
      <c r="H7" s="46"/>
    </row>
    <row r="8" spans="1:8" ht="18" x14ac:dyDescent="0.4">
      <c r="A8" s="4"/>
      <c r="B8" s="4"/>
      <c r="C8" s="4"/>
      <c r="D8" s="46"/>
      <c r="E8" s="50" t="s">
        <v>85</v>
      </c>
      <c r="F8" s="46"/>
      <c r="G8" s="17"/>
      <c r="H8" s="46"/>
    </row>
    <row r="9" spans="1:8" ht="18" x14ac:dyDescent="0.4">
      <c r="A9" s="4"/>
      <c r="B9" s="4"/>
      <c r="C9" s="4"/>
      <c r="D9" s="48"/>
      <c r="E9" s="47"/>
      <c r="F9" s="48"/>
      <c r="G9" s="5"/>
      <c r="H9" s="48"/>
    </row>
    <row r="10" spans="1:8" ht="18" x14ac:dyDescent="0.4">
      <c r="A10" s="4" t="s">
        <v>82</v>
      </c>
      <c r="B10" s="4"/>
      <c r="C10" s="4"/>
      <c r="D10" s="6"/>
      <c r="E10" s="51" t="s">
        <v>83</v>
      </c>
      <c r="F10" s="51"/>
      <c r="G10" s="51"/>
      <c r="H10" s="48"/>
    </row>
    <row r="11" spans="1:8" ht="16.8" x14ac:dyDescent="0.4">
      <c r="A11" s="36"/>
      <c r="B11" s="37"/>
      <c r="C11" s="37"/>
      <c r="D11" s="38" t="s">
        <v>0</v>
      </c>
      <c r="E11" s="38"/>
      <c r="F11" s="38" t="s">
        <v>1</v>
      </c>
      <c r="G11" s="38" t="s">
        <v>95</v>
      </c>
      <c r="H11" s="48"/>
    </row>
    <row r="12" spans="1:8" ht="16.8" x14ac:dyDescent="0.4">
      <c r="A12" s="36"/>
      <c r="B12" s="37"/>
      <c r="C12" s="37"/>
      <c r="D12" s="38"/>
      <c r="E12" s="38"/>
      <c r="F12" s="38"/>
      <c r="G12" s="38"/>
      <c r="H12" s="48"/>
    </row>
    <row r="13" spans="1:8" ht="9" customHeight="1" x14ac:dyDescent="0.4">
      <c r="A13" s="36"/>
      <c r="B13" s="37"/>
      <c r="C13" s="37"/>
      <c r="D13" s="38"/>
      <c r="E13" s="38"/>
      <c r="F13" s="38"/>
      <c r="G13" s="38"/>
      <c r="H13" s="48"/>
    </row>
    <row r="14" spans="1:8" ht="16.8" x14ac:dyDescent="0.4">
      <c r="A14" s="19">
        <v>0</v>
      </c>
      <c r="B14" s="35">
        <v>1</v>
      </c>
      <c r="C14" s="35"/>
      <c r="D14" s="35">
        <v>2</v>
      </c>
      <c r="E14" s="35"/>
      <c r="F14" s="7">
        <v>3</v>
      </c>
      <c r="G14" s="7">
        <v>4</v>
      </c>
      <c r="H14" s="48"/>
    </row>
    <row r="15" spans="1:8" ht="16.8" x14ac:dyDescent="0.4">
      <c r="A15" s="18" t="s">
        <v>2</v>
      </c>
      <c r="B15" s="18"/>
      <c r="C15" s="18"/>
      <c r="D15" s="28" t="s">
        <v>3</v>
      </c>
      <c r="E15" s="28"/>
      <c r="F15" s="18">
        <v>1</v>
      </c>
      <c r="G15" s="8">
        <v>108191.73</v>
      </c>
      <c r="H15" s="48"/>
    </row>
    <row r="16" spans="1:8" ht="16.8" x14ac:dyDescent="0.4">
      <c r="A16" s="7"/>
      <c r="B16" s="7">
        <v>1</v>
      </c>
      <c r="C16" s="7"/>
      <c r="D16" s="25" t="s">
        <v>4</v>
      </c>
      <c r="E16" s="25"/>
      <c r="F16" s="7">
        <v>2</v>
      </c>
      <c r="G16" s="9">
        <v>107781.94</v>
      </c>
      <c r="H16" s="48"/>
    </row>
    <row r="17" spans="1:8" ht="18.75" customHeight="1" x14ac:dyDescent="0.4">
      <c r="A17" s="7"/>
      <c r="B17" s="7"/>
      <c r="C17" s="7"/>
      <c r="D17" s="20" t="s">
        <v>5</v>
      </c>
      <c r="E17" s="20" t="s">
        <v>99</v>
      </c>
      <c r="F17" s="7">
        <v>3</v>
      </c>
      <c r="G17" s="9">
        <f>'[1]Anexa 2 '!P26</f>
        <v>0</v>
      </c>
      <c r="H17" s="48"/>
    </row>
    <row r="18" spans="1:8" ht="18" customHeight="1" x14ac:dyDescent="0.4">
      <c r="A18" s="7"/>
      <c r="B18" s="7"/>
      <c r="C18" s="7"/>
      <c r="D18" s="20" t="s">
        <v>6</v>
      </c>
      <c r="E18" s="20" t="s">
        <v>7</v>
      </c>
      <c r="F18" s="7">
        <v>4</v>
      </c>
      <c r="G18" s="9">
        <v>0</v>
      </c>
      <c r="H18" s="48"/>
    </row>
    <row r="19" spans="1:8" ht="16.8" x14ac:dyDescent="0.4">
      <c r="A19" s="7"/>
      <c r="B19" s="7">
        <v>2</v>
      </c>
      <c r="C19" s="7"/>
      <c r="D19" s="25" t="s">
        <v>8</v>
      </c>
      <c r="E19" s="25"/>
      <c r="F19" s="7">
        <v>5</v>
      </c>
      <c r="G19" s="9">
        <v>409.79</v>
      </c>
      <c r="H19" s="48"/>
    </row>
    <row r="20" spans="1:8" ht="16.8" x14ac:dyDescent="0.4">
      <c r="A20" s="18" t="s">
        <v>9</v>
      </c>
      <c r="B20" s="18"/>
      <c r="C20" s="18"/>
      <c r="D20" s="28" t="s">
        <v>10</v>
      </c>
      <c r="E20" s="28"/>
      <c r="F20" s="18">
        <v>6</v>
      </c>
      <c r="G20" s="8">
        <v>106310.09</v>
      </c>
      <c r="H20" s="48"/>
    </row>
    <row r="21" spans="1:8" ht="33.6" customHeight="1" x14ac:dyDescent="0.4">
      <c r="A21" s="7"/>
      <c r="B21" s="7">
        <v>1</v>
      </c>
      <c r="C21" s="7"/>
      <c r="D21" s="25" t="s">
        <v>11</v>
      </c>
      <c r="E21" s="25"/>
      <c r="F21" s="7">
        <v>7</v>
      </c>
      <c r="G21" s="9">
        <v>103671.7</v>
      </c>
      <c r="H21" s="48"/>
    </row>
    <row r="22" spans="1:8" ht="18.600000000000001" customHeight="1" x14ac:dyDescent="0.4">
      <c r="A22" s="7"/>
      <c r="B22" s="7"/>
      <c r="C22" s="7" t="s">
        <v>12</v>
      </c>
      <c r="D22" s="25" t="s">
        <v>13</v>
      </c>
      <c r="E22" s="25"/>
      <c r="F22" s="7">
        <v>8</v>
      </c>
      <c r="G22" s="9">
        <v>43533.85</v>
      </c>
      <c r="H22" s="48"/>
    </row>
    <row r="23" spans="1:8" ht="16.8" x14ac:dyDescent="0.4">
      <c r="A23" s="7"/>
      <c r="B23" s="7"/>
      <c r="C23" s="7" t="s">
        <v>14</v>
      </c>
      <c r="D23" s="25" t="s">
        <v>15</v>
      </c>
      <c r="E23" s="25"/>
      <c r="F23" s="7">
        <v>9</v>
      </c>
      <c r="G23" s="9">
        <v>1743.22</v>
      </c>
      <c r="H23" s="48"/>
    </row>
    <row r="24" spans="1:8" ht="16.8" x14ac:dyDescent="0.4">
      <c r="A24" s="7"/>
      <c r="B24" s="7"/>
      <c r="C24" s="7" t="s">
        <v>16</v>
      </c>
      <c r="D24" s="25" t="s">
        <v>17</v>
      </c>
      <c r="E24" s="25"/>
      <c r="F24" s="7">
        <v>10</v>
      </c>
      <c r="G24" s="9">
        <v>34635.24</v>
      </c>
      <c r="H24" s="48"/>
    </row>
    <row r="25" spans="1:8" ht="21.6" customHeight="1" x14ac:dyDescent="0.4">
      <c r="A25" s="7"/>
      <c r="B25" s="7"/>
      <c r="C25" s="7"/>
      <c r="D25" s="20" t="s">
        <v>18</v>
      </c>
      <c r="E25" s="20" t="s">
        <v>96</v>
      </c>
      <c r="F25" s="7">
        <v>11</v>
      </c>
      <c r="G25" s="9">
        <v>33353.879999999997</v>
      </c>
      <c r="H25" s="48"/>
    </row>
    <row r="26" spans="1:8" ht="16.8" x14ac:dyDescent="0.4">
      <c r="A26" s="7"/>
      <c r="B26" s="7"/>
      <c r="C26" s="7"/>
      <c r="D26" s="20" t="s">
        <v>19</v>
      </c>
      <c r="E26" s="20" t="s">
        <v>20</v>
      </c>
      <c r="F26" s="7">
        <v>12</v>
      </c>
      <c r="G26" s="9">
        <v>31112.27</v>
      </c>
      <c r="H26" s="48"/>
    </row>
    <row r="27" spans="1:8" ht="16.8" x14ac:dyDescent="0.4">
      <c r="A27" s="7"/>
      <c r="B27" s="7"/>
      <c r="C27" s="7"/>
      <c r="D27" s="20" t="s">
        <v>21</v>
      </c>
      <c r="E27" s="20" t="s">
        <v>22</v>
      </c>
      <c r="F27" s="7">
        <v>13</v>
      </c>
      <c r="G27" s="9">
        <v>2241.6</v>
      </c>
      <c r="H27" s="48"/>
    </row>
    <row r="28" spans="1:8" ht="18.75" customHeight="1" x14ac:dyDescent="0.4">
      <c r="A28" s="7"/>
      <c r="B28" s="7"/>
      <c r="C28" s="7"/>
      <c r="D28" s="20" t="s">
        <v>23</v>
      </c>
      <c r="E28" s="20" t="s">
        <v>24</v>
      </c>
      <c r="F28" s="7">
        <v>14</v>
      </c>
      <c r="G28" s="9">
        <f>'[1]Anexa 2 '!P125</f>
        <v>0</v>
      </c>
      <c r="H28" s="48"/>
    </row>
    <row r="29" spans="1:8" ht="34.200000000000003" customHeight="1" x14ac:dyDescent="0.4">
      <c r="A29" s="7"/>
      <c r="B29" s="7"/>
      <c r="C29" s="7"/>
      <c r="D29" s="20"/>
      <c r="E29" s="20" t="s">
        <v>25</v>
      </c>
      <c r="F29" s="7">
        <v>15</v>
      </c>
      <c r="G29" s="9">
        <f>'[1]Anexa 2 '!P126</f>
        <v>0</v>
      </c>
      <c r="H29" s="48"/>
    </row>
    <row r="30" spans="1:8" ht="34.799999999999997" customHeight="1" x14ac:dyDescent="0.4">
      <c r="A30" s="7"/>
      <c r="B30" s="7"/>
      <c r="C30" s="7"/>
      <c r="D30" s="20" t="s">
        <v>26</v>
      </c>
      <c r="E30" s="20" t="s">
        <v>27</v>
      </c>
      <c r="F30" s="7">
        <v>16</v>
      </c>
      <c r="G30" s="9">
        <v>573.5</v>
      </c>
      <c r="H30" s="48"/>
    </row>
    <row r="31" spans="1:8" ht="22.2" customHeight="1" x14ac:dyDescent="0.4">
      <c r="A31" s="7"/>
      <c r="B31" s="7"/>
      <c r="C31" s="7"/>
      <c r="D31" s="20" t="s">
        <v>28</v>
      </c>
      <c r="E31" s="20" t="s">
        <v>29</v>
      </c>
      <c r="F31" s="7">
        <v>17</v>
      </c>
      <c r="G31" s="9">
        <v>707.86</v>
      </c>
      <c r="H31" s="48"/>
    </row>
    <row r="32" spans="1:8" ht="16.8" x14ac:dyDescent="0.4">
      <c r="A32" s="7"/>
      <c r="B32" s="7"/>
      <c r="C32" s="7" t="s">
        <v>30</v>
      </c>
      <c r="D32" s="25" t="s">
        <v>31</v>
      </c>
      <c r="E32" s="25"/>
      <c r="F32" s="7">
        <v>18</v>
      </c>
      <c r="G32" s="9">
        <v>23759.39</v>
      </c>
      <c r="H32" s="48"/>
    </row>
    <row r="33" spans="1:8" ht="16.8" x14ac:dyDescent="0.4">
      <c r="A33" s="7"/>
      <c r="B33" s="7">
        <v>2</v>
      </c>
      <c r="C33" s="7"/>
      <c r="D33" s="25" t="s">
        <v>32</v>
      </c>
      <c r="E33" s="25"/>
      <c r="F33" s="7">
        <v>19</v>
      </c>
      <c r="G33" s="9">
        <v>2638.4</v>
      </c>
      <c r="H33" s="48"/>
    </row>
    <row r="34" spans="1:8" ht="16.8" x14ac:dyDescent="0.4">
      <c r="A34" s="18" t="s">
        <v>33</v>
      </c>
      <c r="B34" s="18"/>
      <c r="C34" s="18"/>
      <c r="D34" s="28" t="s">
        <v>89</v>
      </c>
      <c r="E34" s="28"/>
      <c r="F34" s="18">
        <v>20</v>
      </c>
      <c r="G34" s="8">
        <v>1881.63</v>
      </c>
      <c r="H34" s="48"/>
    </row>
    <row r="35" spans="1:8" ht="16.8" x14ac:dyDescent="0.4">
      <c r="A35" s="18" t="s">
        <v>34</v>
      </c>
      <c r="B35" s="18">
        <v>1</v>
      </c>
      <c r="C35" s="18"/>
      <c r="D35" s="28" t="s">
        <v>35</v>
      </c>
      <c r="E35" s="28"/>
      <c r="F35" s="18">
        <v>21</v>
      </c>
      <c r="G35" s="8">
        <v>182</v>
      </c>
      <c r="H35" s="48"/>
    </row>
    <row r="36" spans="1:8" ht="16.8" x14ac:dyDescent="0.4">
      <c r="A36" s="18"/>
      <c r="B36" s="18">
        <v>2</v>
      </c>
      <c r="C36" s="18"/>
      <c r="D36" s="31" t="s">
        <v>36</v>
      </c>
      <c r="E36" s="32"/>
      <c r="F36" s="18">
        <v>22</v>
      </c>
      <c r="G36" s="8">
        <v>0</v>
      </c>
      <c r="H36" s="48"/>
    </row>
    <row r="37" spans="1:8" ht="16.8" x14ac:dyDescent="0.4">
      <c r="A37" s="18"/>
      <c r="B37" s="18">
        <v>3</v>
      </c>
      <c r="C37" s="18"/>
      <c r="D37" s="33" t="s">
        <v>37</v>
      </c>
      <c r="E37" s="34"/>
      <c r="F37" s="18">
        <v>23</v>
      </c>
      <c r="G37" s="8">
        <v>0</v>
      </c>
      <c r="H37" s="48"/>
    </row>
    <row r="38" spans="1:8" ht="16.8" x14ac:dyDescent="0.4">
      <c r="A38" s="18"/>
      <c r="B38" s="18">
        <v>4</v>
      </c>
      <c r="C38" s="18"/>
      <c r="D38" s="31" t="s">
        <v>38</v>
      </c>
      <c r="E38" s="32"/>
      <c r="F38" s="18">
        <v>24</v>
      </c>
      <c r="G38" s="8">
        <v>0</v>
      </c>
      <c r="H38" s="48"/>
    </row>
    <row r="39" spans="1:8" ht="33.6" customHeight="1" x14ac:dyDescent="0.4">
      <c r="A39" s="18"/>
      <c r="B39" s="18">
        <v>5</v>
      </c>
      <c r="C39" s="18"/>
      <c r="D39" s="31" t="s">
        <v>39</v>
      </c>
      <c r="E39" s="32"/>
      <c r="F39" s="18">
        <v>25</v>
      </c>
      <c r="G39" s="8">
        <v>0</v>
      </c>
      <c r="H39" s="48"/>
    </row>
    <row r="40" spans="1:8" ht="53.4" customHeight="1" x14ac:dyDescent="0.4">
      <c r="A40" s="18" t="s">
        <v>40</v>
      </c>
      <c r="B40" s="18"/>
      <c r="C40" s="18"/>
      <c r="D40" s="28" t="s">
        <v>41</v>
      </c>
      <c r="E40" s="28"/>
      <c r="F40" s="18">
        <v>26</v>
      </c>
      <c r="G40" s="8">
        <f>G34-G35-G36+G37-G38-G39</f>
        <v>1699.63</v>
      </c>
      <c r="H40" s="48"/>
    </row>
    <row r="41" spans="1:8" ht="16.8" x14ac:dyDescent="0.4">
      <c r="A41" s="7"/>
      <c r="B41" s="7">
        <v>1</v>
      </c>
      <c r="C41" s="7"/>
      <c r="D41" s="25" t="s">
        <v>42</v>
      </c>
      <c r="E41" s="25"/>
      <c r="F41" s="7">
        <v>27</v>
      </c>
      <c r="G41" s="9">
        <v>0</v>
      </c>
      <c r="H41" s="48"/>
    </row>
    <row r="42" spans="1:8" ht="33" customHeight="1" x14ac:dyDescent="0.4">
      <c r="A42" s="7"/>
      <c r="B42" s="7">
        <v>2</v>
      </c>
      <c r="C42" s="7"/>
      <c r="D42" s="25" t="s">
        <v>43</v>
      </c>
      <c r="E42" s="25"/>
      <c r="F42" s="7">
        <v>28</v>
      </c>
      <c r="G42" s="9">
        <v>0</v>
      </c>
      <c r="H42" s="48"/>
    </row>
    <row r="43" spans="1:8" ht="16.8" x14ac:dyDescent="0.4">
      <c r="A43" s="7"/>
      <c r="B43" s="7">
        <v>3</v>
      </c>
      <c r="C43" s="7"/>
      <c r="D43" s="25" t="s">
        <v>44</v>
      </c>
      <c r="E43" s="25"/>
      <c r="F43" s="7">
        <v>29</v>
      </c>
      <c r="G43" s="9">
        <v>0</v>
      </c>
      <c r="H43" s="48"/>
    </row>
    <row r="44" spans="1:8" ht="87" customHeight="1" x14ac:dyDescent="0.4">
      <c r="A44" s="7"/>
      <c r="B44" s="7">
        <v>4</v>
      </c>
      <c r="C44" s="7"/>
      <c r="D44" s="25" t="s">
        <v>45</v>
      </c>
      <c r="E44" s="25"/>
      <c r="F44" s="7">
        <v>30</v>
      </c>
      <c r="G44" s="9">
        <v>0</v>
      </c>
      <c r="H44" s="48"/>
    </row>
    <row r="45" spans="1:8" ht="16.8" x14ac:dyDescent="0.4">
      <c r="A45" s="7"/>
      <c r="B45" s="7">
        <v>5</v>
      </c>
      <c r="C45" s="7"/>
      <c r="D45" s="25" t="s">
        <v>46</v>
      </c>
      <c r="E45" s="25"/>
      <c r="F45" s="7">
        <v>31</v>
      </c>
      <c r="G45" s="9">
        <v>0</v>
      </c>
      <c r="H45" s="48"/>
    </row>
    <row r="46" spans="1:8" ht="34.200000000000003" customHeight="1" x14ac:dyDescent="0.4">
      <c r="A46" s="7"/>
      <c r="B46" s="7">
        <v>6</v>
      </c>
      <c r="C46" s="7"/>
      <c r="D46" s="25" t="s">
        <v>98</v>
      </c>
      <c r="E46" s="25"/>
      <c r="F46" s="7">
        <v>32</v>
      </c>
      <c r="G46" s="9">
        <f>G40-G41-G42-G43-G44-G45</f>
        <v>1699.63</v>
      </c>
      <c r="H46" s="48"/>
    </row>
    <row r="47" spans="1:8" ht="50.4" customHeight="1" x14ac:dyDescent="0.4">
      <c r="A47" s="10"/>
      <c r="B47" s="10">
        <v>7</v>
      </c>
      <c r="C47" s="10"/>
      <c r="D47" s="25" t="s">
        <v>47</v>
      </c>
      <c r="E47" s="25"/>
      <c r="F47" s="10">
        <v>33</v>
      </c>
      <c r="G47" s="11">
        <v>170</v>
      </c>
      <c r="H47" s="48"/>
    </row>
    <row r="48" spans="1:8" ht="84.6" customHeight="1" x14ac:dyDescent="0.4">
      <c r="A48" s="7"/>
      <c r="B48" s="7">
        <v>8</v>
      </c>
      <c r="C48" s="7"/>
      <c r="D48" s="25" t="s">
        <v>48</v>
      </c>
      <c r="E48" s="25"/>
      <c r="F48" s="7">
        <v>34</v>
      </c>
      <c r="G48" s="9">
        <f>G46/2</f>
        <v>849.81500000000005</v>
      </c>
      <c r="H48" s="48"/>
    </row>
    <row r="49" spans="1:8" ht="16.8" x14ac:dyDescent="0.4">
      <c r="A49" s="7"/>
      <c r="B49" s="7"/>
      <c r="C49" s="7" t="s">
        <v>5</v>
      </c>
      <c r="D49" s="25" t="s">
        <v>97</v>
      </c>
      <c r="E49" s="25"/>
      <c r="F49" s="7">
        <v>35</v>
      </c>
      <c r="G49" s="9">
        <v>0</v>
      </c>
      <c r="H49" s="48"/>
    </row>
    <row r="50" spans="1:8" ht="16.8" x14ac:dyDescent="0.4">
      <c r="A50" s="7"/>
      <c r="B50" s="7"/>
      <c r="C50" s="7" t="s">
        <v>6</v>
      </c>
      <c r="D50" s="25" t="s">
        <v>49</v>
      </c>
      <c r="E50" s="25"/>
      <c r="F50" s="7">
        <v>36</v>
      </c>
      <c r="G50" s="9">
        <f>G48</f>
        <v>849.81500000000005</v>
      </c>
      <c r="H50" s="48"/>
    </row>
    <row r="51" spans="1:8" ht="16.8" x14ac:dyDescent="0.4">
      <c r="A51" s="7"/>
      <c r="B51" s="7"/>
      <c r="C51" s="7" t="s">
        <v>50</v>
      </c>
      <c r="D51" s="25" t="s">
        <v>51</v>
      </c>
      <c r="E51" s="25"/>
      <c r="F51" s="7">
        <v>37</v>
      </c>
      <c r="G51" s="9">
        <v>0</v>
      </c>
      <c r="H51" s="48"/>
    </row>
    <row r="52" spans="1:8" ht="52.8" customHeight="1" x14ac:dyDescent="0.4">
      <c r="A52" s="7"/>
      <c r="B52" s="7">
        <v>9</v>
      </c>
      <c r="C52" s="7"/>
      <c r="D52" s="25" t="s">
        <v>52</v>
      </c>
      <c r="E52" s="25"/>
      <c r="F52" s="7">
        <v>38</v>
      </c>
      <c r="G52" s="9">
        <f>G50-G47</f>
        <v>679.81500000000005</v>
      </c>
      <c r="H52" s="48"/>
    </row>
    <row r="53" spans="1:8" ht="16.8" x14ac:dyDescent="0.4">
      <c r="A53" s="7" t="s">
        <v>53</v>
      </c>
      <c r="B53" s="7"/>
      <c r="C53" s="7"/>
      <c r="D53" s="25" t="s">
        <v>54</v>
      </c>
      <c r="E53" s="25"/>
      <c r="F53" s="18">
        <v>39</v>
      </c>
      <c r="G53" s="8">
        <f>G54</f>
        <v>900.48847000000001</v>
      </c>
      <c r="H53" s="48"/>
    </row>
    <row r="54" spans="1:8" ht="31.8" customHeight="1" x14ac:dyDescent="0.4">
      <c r="A54" s="7" t="s">
        <v>55</v>
      </c>
      <c r="B54" s="7"/>
      <c r="C54" s="7"/>
      <c r="D54" s="25" t="s">
        <v>56</v>
      </c>
      <c r="E54" s="25"/>
      <c r="F54" s="7">
        <v>40</v>
      </c>
      <c r="G54" s="8">
        <f>G55+G56+G57+G58+G59</f>
        <v>900.48847000000001</v>
      </c>
      <c r="H54" s="48"/>
    </row>
    <row r="55" spans="1:8" ht="16.8" x14ac:dyDescent="0.4">
      <c r="A55" s="7"/>
      <c r="B55" s="7"/>
      <c r="C55" s="7" t="s">
        <v>5</v>
      </c>
      <c r="D55" s="25" t="s">
        <v>57</v>
      </c>
      <c r="E55" s="25"/>
      <c r="F55" s="7">
        <v>41</v>
      </c>
      <c r="G55" s="9">
        <f>27946.45/1000+691.52/1000</f>
        <v>28.637970000000003</v>
      </c>
      <c r="H55" s="48"/>
    </row>
    <row r="56" spans="1:8" ht="16.8" x14ac:dyDescent="0.4">
      <c r="A56" s="7"/>
      <c r="B56" s="7"/>
      <c r="C56" s="7" t="s">
        <v>6</v>
      </c>
      <c r="D56" s="25" t="s">
        <v>58</v>
      </c>
      <c r="E56" s="25"/>
      <c r="F56" s="7">
        <v>42</v>
      </c>
      <c r="G56" s="9">
        <f>600167.18/1000</f>
        <v>600.16718000000003</v>
      </c>
      <c r="H56" s="48"/>
    </row>
    <row r="57" spans="1:8" ht="16.8" x14ac:dyDescent="0.4">
      <c r="A57" s="7"/>
      <c r="B57" s="7"/>
      <c r="C57" s="7" t="s">
        <v>50</v>
      </c>
      <c r="D57" s="25" t="s">
        <v>59</v>
      </c>
      <c r="E57" s="25"/>
      <c r="F57" s="7">
        <v>43</v>
      </c>
      <c r="G57" s="9">
        <f>81226.49/1000</f>
        <v>81.226489999999998</v>
      </c>
      <c r="H57" s="48"/>
    </row>
    <row r="58" spans="1:8" ht="16.8" x14ac:dyDescent="0.4">
      <c r="A58" s="7"/>
      <c r="B58" s="7"/>
      <c r="C58" s="7" t="s">
        <v>60</v>
      </c>
      <c r="D58" s="25" t="s">
        <v>61</v>
      </c>
      <c r="E58" s="25"/>
      <c r="F58" s="7">
        <v>44</v>
      </c>
      <c r="G58" s="9">
        <f>48367.61/1000</f>
        <v>48.367609999999999</v>
      </c>
      <c r="H58" s="48"/>
    </row>
    <row r="59" spans="1:8" ht="16.8" x14ac:dyDescent="0.4">
      <c r="A59" s="7"/>
      <c r="B59" s="7"/>
      <c r="C59" s="7" t="s">
        <v>62</v>
      </c>
      <c r="D59" s="25" t="s">
        <v>63</v>
      </c>
      <c r="E59" s="25"/>
      <c r="F59" s="7">
        <v>45</v>
      </c>
      <c r="G59" s="9">
        <f>(14016.66+103323.27+24749.29)/1000</f>
        <v>142.08922000000001</v>
      </c>
      <c r="H59" s="48"/>
    </row>
    <row r="60" spans="1:8" ht="16.8" x14ac:dyDescent="0.4">
      <c r="A60" s="18" t="s">
        <v>64</v>
      </c>
      <c r="B60" s="18"/>
      <c r="C60" s="18"/>
      <c r="D60" s="28" t="s">
        <v>65</v>
      </c>
      <c r="E60" s="28"/>
      <c r="F60" s="18">
        <v>46</v>
      </c>
      <c r="G60" s="8">
        <v>155850.64000000001</v>
      </c>
      <c r="H60" s="48"/>
    </row>
    <row r="61" spans="1:8" ht="16.8" x14ac:dyDescent="0.4">
      <c r="A61" s="7"/>
      <c r="B61" s="7"/>
      <c r="C61" s="7">
        <v>1</v>
      </c>
      <c r="D61" s="25" t="s">
        <v>66</v>
      </c>
      <c r="E61" s="25"/>
      <c r="F61" s="7">
        <v>47</v>
      </c>
      <c r="G61" s="9">
        <f>'[1]Anexa 4'!G19</f>
        <v>0</v>
      </c>
      <c r="H61" s="48"/>
    </row>
    <row r="62" spans="1:8" ht="36" customHeight="1" x14ac:dyDescent="0.4">
      <c r="A62" s="7"/>
      <c r="B62" s="7"/>
      <c r="C62" s="7"/>
      <c r="D62" s="25" t="s">
        <v>67</v>
      </c>
      <c r="E62" s="25"/>
      <c r="F62" s="7">
        <v>48</v>
      </c>
      <c r="G62" s="9">
        <v>0</v>
      </c>
      <c r="H62" s="48"/>
    </row>
    <row r="63" spans="1:8" ht="16.8" x14ac:dyDescent="0.4">
      <c r="A63" s="18" t="s">
        <v>68</v>
      </c>
      <c r="B63" s="18"/>
      <c r="C63" s="18"/>
      <c r="D63" s="28" t="s">
        <v>69</v>
      </c>
      <c r="E63" s="28"/>
      <c r="F63" s="18">
        <v>49</v>
      </c>
      <c r="G63" s="8">
        <v>152601.32999999999</v>
      </c>
      <c r="H63" s="48"/>
    </row>
    <row r="64" spans="1:8" ht="16.8" x14ac:dyDescent="0.4">
      <c r="A64" s="18" t="s">
        <v>70</v>
      </c>
      <c r="B64" s="18"/>
      <c r="C64" s="18"/>
      <c r="D64" s="28" t="s">
        <v>71</v>
      </c>
      <c r="E64" s="28"/>
      <c r="F64" s="18"/>
      <c r="G64" s="8"/>
      <c r="H64" s="48"/>
    </row>
    <row r="65" spans="1:8" ht="16.8" x14ac:dyDescent="0.4">
      <c r="A65" s="7"/>
      <c r="B65" s="7">
        <v>1</v>
      </c>
      <c r="C65" s="7"/>
      <c r="D65" s="25" t="s">
        <v>72</v>
      </c>
      <c r="E65" s="25"/>
      <c r="F65" s="7">
        <v>50</v>
      </c>
      <c r="G65" s="12">
        <v>341</v>
      </c>
      <c r="H65" s="48"/>
    </row>
    <row r="66" spans="1:8" ht="16.8" x14ac:dyDescent="0.4">
      <c r="A66" s="7"/>
      <c r="B66" s="7">
        <v>2</v>
      </c>
      <c r="C66" s="7"/>
      <c r="D66" s="25" t="s">
        <v>73</v>
      </c>
      <c r="E66" s="25"/>
      <c r="F66" s="7">
        <v>51</v>
      </c>
      <c r="G66" s="12">
        <v>330</v>
      </c>
      <c r="H66" s="48"/>
    </row>
    <row r="67" spans="1:8" ht="35.4" customHeight="1" x14ac:dyDescent="0.4">
      <c r="A67" s="7"/>
      <c r="B67" s="7">
        <v>3</v>
      </c>
      <c r="C67" s="7"/>
      <c r="D67" s="25" t="s">
        <v>74</v>
      </c>
      <c r="E67" s="25"/>
      <c r="F67" s="7">
        <v>52</v>
      </c>
      <c r="G67" s="9">
        <v>8338.57</v>
      </c>
      <c r="H67" s="48"/>
    </row>
    <row r="68" spans="1:8" ht="52.8" customHeight="1" x14ac:dyDescent="0.4">
      <c r="A68" s="7"/>
      <c r="B68" s="7">
        <v>4</v>
      </c>
      <c r="C68" s="7"/>
      <c r="D68" s="25" t="s">
        <v>75</v>
      </c>
      <c r="E68" s="25"/>
      <c r="F68" s="7">
        <v>53</v>
      </c>
      <c r="G68" s="9">
        <v>7106.96</v>
      </c>
      <c r="H68" s="48"/>
    </row>
    <row r="69" spans="1:8" ht="34.200000000000003" customHeight="1" x14ac:dyDescent="0.4">
      <c r="A69" s="7"/>
      <c r="B69" s="7">
        <v>5</v>
      </c>
      <c r="C69" s="7"/>
      <c r="D69" s="25" t="s">
        <v>76</v>
      </c>
      <c r="E69" s="25"/>
      <c r="F69" s="7">
        <v>54</v>
      </c>
      <c r="G69" s="9">
        <f>G16/G66</f>
        <v>326.61193939393939</v>
      </c>
      <c r="H69" s="48"/>
    </row>
    <row r="70" spans="1:8" ht="52.8" customHeight="1" x14ac:dyDescent="0.4">
      <c r="A70" s="7"/>
      <c r="B70" s="7">
        <v>6</v>
      </c>
      <c r="C70" s="7"/>
      <c r="D70" s="29" t="s">
        <v>77</v>
      </c>
      <c r="E70" s="30"/>
      <c r="F70" s="7">
        <v>55</v>
      </c>
      <c r="G70" s="9">
        <v>326.61</v>
      </c>
      <c r="H70" s="48"/>
    </row>
    <row r="71" spans="1:8" ht="33" customHeight="1" x14ac:dyDescent="0.4">
      <c r="A71" s="7"/>
      <c r="B71" s="7">
        <v>7</v>
      </c>
      <c r="C71" s="7"/>
      <c r="D71" s="25" t="s">
        <v>78</v>
      </c>
      <c r="E71" s="25"/>
      <c r="F71" s="7">
        <v>56</v>
      </c>
      <c r="G71" s="9">
        <v>6060.61</v>
      </c>
      <c r="H71" s="48"/>
    </row>
    <row r="72" spans="1:8" ht="35.4" customHeight="1" x14ac:dyDescent="0.4">
      <c r="A72" s="7"/>
      <c r="B72" s="7">
        <v>8</v>
      </c>
      <c r="C72" s="7"/>
      <c r="D72" s="25" t="s">
        <v>79</v>
      </c>
      <c r="E72" s="25"/>
      <c r="F72" s="7">
        <v>57</v>
      </c>
      <c r="G72" s="9">
        <f>(G20/G15)*1000</f>
        <v>982.60828253693694</v>
      </c>
      <c r="H72" s="48"/>
    </row>
    <row r="73" spans="1:8" ht="16.8" x14ac:dyDescent="0.4">
      <c r="A73" s="7"/>
      <c r="B73" s="7">
        <v>9</v>
      </c>
      <c r="C73" s="7"/>
      <c r="D73" s="25" t="s">
        <v>80</v>
      </c>
      <c r="E73" s="25"/>
      <c r="F73" s="7">
        <v>58</v>
      </c>
      <c r="G73" s="9">
        <f>'[1]Anexa 2 '!P193</f>
        <v>0</v>
      </c>
      <c r="H73" s="48"/>
    </row>
    <row r="74" spans="1:8" ht="16.8" x14ac:dyDescent="0.4">
      <c r="A74" s="7"/>
      <c r="B74" s="7">
        <v>10</v>
      </c>
      <c r="C74" s="7"/>
      <c r="D74" s="25" t="s">
        <v>81</v>
      </c>
      <c r="E74" s="25"/>
      <c r="F74" s="7">
        <v>59</v>
      </c>
      <c r="G74" s="9">
        <f>'[1]Anexa 2 '!P194</f>
        <v>10700</v>
      </c>
      <c r="H74" s="48"/>
    </row>
    <row r="75" spans="1:8" ht="16.8" x14ac:dyDescent="0.4">
      <c r="A75" s="21"/>
      <c r="B75" s="21"/>
      <c r="C75" s="21"/>
      <c r="D75" s="22"/>
      <c r="E75" s="22"/>
      <c r="F75" s="21"/>
      <c r="G75" s="23"/>
      <c r="H75" s="48"/>
    </row>
    <row r="76" spans="1:8" ht="16.8" x14ac:dyDescent="0.4">
      <c r="A76" s="50"/>
      <c r="B76" s="50"/>
      <c r="C76" s="50"/>
      <c r="D76" s="46"/>
      <c r="E76" s="46"/>
      <c r="F76" s="46"/>
      <c r="G76" s="46"/>
      <c r="H76" s="48"/>
    </row>
    <row r="77" spans="1:8" ht="16.8" x14ac:dyDescent="0.4">
      <c r="A77" s="52"/>
      <c r="B77" s="45" t="s">
        <v>86</v>
      </c>
      <c r="C77" s="53"/>
      <c r="D77" s="54"/>
      <c r="E77" s="55" t="s">
        <v>88</v>
      </c>
      <c r="F77" s="55"/>
      <c r="G77" s="55"/>
      <c r="H77" s="48"/>
    </row>
    <row r="78" spans="1:8" ht="16.8" x14ac:dyDescent="0.4">
      <c r="A78" s="45" t="s">
        <v>91</v>
      </c>
      <c r="B78" s="45"/>
      <c r="C78" s="45"/>
      <c r="D78" s="54"/>
      <c r="E78" s="55" t="s">
        <v>87</v>
      </c>
      <c r="F78" s="55"/>
      <c r="G78" s="55"/>
      <c r="H78" s="48"/>
    </row>
    <row r="79" spans="1:8" ht="16.8" x14ac:dyDescent="0.4">
      <c r="A79" s="52"/>
      <c r="B79" s="52"/>
      <c r="C79" s="52"/>
      <c r="D79" s="54"/>
      <c r="E79" s="55" t="s">
        <v>90</v>
      </c>
      <c r="F79" s="56"/>
      <c r="G79" s="56"/>
      <c r="H79" s="48"/>
    </row>
    <row r="80" spans="1:8" ht="16.8" x14ac:dyDescent="0.4">
      <c r="A80" s="52"/>
      <c r="B80" s="52"/>
      <c r="C80" s="52"/>
      <c r="D80" s="54"/>
      <c r="E80" s="54"/>
      <c r="F80" s="54"/>
      <c r="G80" s="54"/>
      <c r="H80" s="48"/>
    </row>
    <row r="81" spans="1:8" ht="16.8" x14ac:dyDescent="0.4">
      <c r="A81" s="47"/>
      <c r="B81" s="47"/>
      <c r="C81" s="47"/>
      <c r="D81" s="48"/>
      <c r="E81" s="48"/>
      <c r="F81" s="48"/>
      <c r="G81" s="48"/>
      <c r="H81" s="48"/>
    </row>
    <row r="82" spans="1:8" ht="16.8" x14ac:dyDescent="0.4">
      <c r="A82" s="47"/>
      <c r="B82" s="47"/>
      <c r="C82" s="47"/>
      <c r="D82" s="48"/>
      <c r="E82" s="48"/>
      <c r="F82" s="48"/>
      <c r="G82" s="48"/>
      <c r="H82" s="48"/>
    </row>
  </sheetData>
  <mergeCells count="70">
    <mergeCell ref="A11:A13"/>
    <mergeCell ref="B11:C13"/>
    <mergeCell ref="D11:E13"/>
    <mergeCell ref="F11:F13"/>
    <mergeCell ref="G11:G13"/>
    <mergeCell ref="B14:C14"/>
    <mergeCell ref="D14:E14"/>
    <mergeCell ref="D15:E15"/>
    <mergeCell ref="D16:E16"/>
    <mergeCell ref="D19:E19"/>
    <mergeCell ref="D49:E49"/>
    <mergeCell ref="D38:E38"/>
    <mergeCell ref="D20:E20"/>
    <mergeCell ref="D21:E21"/>
    <mergeCell ref="D22:E22"/>
    <mergeCell ref="D23:E23"/>
    <mergeCell ref="D24:E24"/>
    <mergeCell ref="D32:E32"/>
    <mergeCell ref="D33:E33"/>
    <mergeCell ref="D34:E34"/>
    <mergeCell ref="D35:E35"/>
    <mergeCell ref="D36:E36"/>
    <mergeCell ref="D37:E37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58:E58"/>
    <mergeCell ref="D59:E59"/>
    <mergeCell ref="D60:E60"/>
    <mergeCell ref="D61:E61"/>
    <mergeCell ref="D50:E50"/>
    <mergeCell ref="E79:G79"/>
    <mergeCell ref="B77:C77"/>
    <mergeCell ref="E10:G10"/>
    <mergeCell ref="A2:D2"/>
    <mergeCell ref="F2:H2"/>
    <mergeCell ref="A3:D3"/>
    <mergeCell ref="D74:E74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A1:G1"/>
    <mergeCell ref="F3:G3"/>
    <mergeCell ref="F4:G4"/>
    <mergeCell ref="E77:G77"/>
    <mergeCell ref="A78:C78"/>
    <mergeCell ref="E78:G78"/>
    <mergeCell ref="D72:E72"/>
    <mergeCell ref="D73:E73"/>
    <mergeCell ref="D62:E62"/>
    <mergeCell ref="D51:E51"/>
    <mergeCell ref="D52:E52"/>
    <mergeCell ref="D53:E53"/>
    <mergeCell ref="D54:E54"/>
    <mergeCell ref="D55:E55"/>
    <mergeCell ref="D56:E56"/>
    <mergeCell ref="D57:E57"/>
  </mergeCells>
  <phoneticPr fontId="7" type="noConversion"/>
  <pageMargins left="1.2" right="0.1" top="0.25" bottom="0.35" header="0" footer="0"/>
  <pageSetup paperSize="9" scale="70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Badescu</dc:creator>
  <cp:lastModifiedBy>Mihaela Biscovan</cp:lastModifiedBy>
  <cp:lastPrinted>2022-02-11T07:46:53Z</cp:lastPrinted>
  <dcterms:created xsi:type="dcterms:W3CDTF">2015-06-05T18:19:34Z</dcterms:created>
  <dcterms:modified xsi:type="dcterms:W3CDTF">2022-02-11T07:47:05Z</dcterms:modified>
</cp:coreProperties>
</file>